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hmrc-my.sharepoint.com/personal/mike_barclay_hmrc_gov_uk/Documents/Desktop/"/>
    </mc:Choice>
  </mc:AlternateContent>
  <xr:revisionPtr revIDLastSave="0" documentId="8_{82683FBE-A896-40CD-A6FE-0DFA6BB1B281}" xr6:coauthVersionLast="47" xr6:coauthVersionMax="47" xr10:uidLastSave="{00000000-0000-0000-0000-000000000000}"/>
  <bookViews>
    <workbookView xWindow="-110" yWindow="-110" windowWidth="19420" windowHeight="10300" tabRatio="530" activeTab="1" xr2:uid="{8C8A78CE-0497-4E94-AC82-28F880267746}"/>
  </bookViews>
  <sheets>
    <sheet name="Overview" sheetId="5" r:id="rId1"/>
    <sheet name="Schema" sheetId="2" r:id="rId2"/>
    <sheet name="Scenarios" sheetId="8" r:id="rId3"/>
    <sheet name="Example" sheetId="12" r:id="rId4"/>
  </sheets>
  <definedNames>
    <definedName name="_xlnm._FilterDatabase" localSheetId="3" hidden="1">Example!$N$1:$BW$49</definedName>
    <definedName name="_xlnm._FilterDatabase" localSheetId="1" hidden="1">Schema!$F$2:$J$71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7" i="12" l="1"/>
  <c r="J65" i="2"/>
  <c r="J64" i="2" s="1"/>
  <c r="F380" i="12"/>
  <c r="F451" i="12"/>
  <c r="F453" i="12" s="1"/>
  <c r="F443" i="12"/>
  <c r="F445" i="12" s="1"/>
  <c r="F435" i="12"/>
  <c r="F437" i="12" s="1"/>
  <c r="F429" i="12"/>
  <c r="F428" i="12"/>
  <c r="F427" i="12"/>
  <c r="F425" i="12"/>
  <c r="F419" i="12"/>
  <c r="F418" i="12"/>
  <c r="F417" i="12"/>
  <c r="F416" i="12"/>
  <c r="F413" i="12"/>
  <c r="F412" i="12"/>
  <c r="F411" i="12"/>
  <c r="F410" i="12"/>
  <c r="F409" i="12"/>
  <c r="F408" i="12"/>
  <c r="F407" i="12"/>
  <c r="F406" i="12"/>
  <c r="F405" i="12"/>
  <c r="F404" i="12"/>
  <c r="F403" i="12"/>
  <c r="F402" i="12"/>
  <c r="F401" i="12"/>
  <c r="F400" i="12"/>
  <c r="C399" i="12"/>
  <c r="B385" i="12"/>
  <c r="F397" i="12"/>
  <c r="F396" i="12"/>
  <c r="F395" i="12"/>
  <c r="F394" i="12"/>
  <c r="F393" i="12"/>
  <c r="F392" i="12"/>
  <c r="F391" i="12"/>
  <c r="F390" i="12"/>
  <c r="F389" i="12"/>
  <c r="F388" i="12"/>
  <c r="F387" i="12"/>
  <c r="F386" i="12"/>
  <c r="F464" i="12"/>
  <c r="F457" i="12"/>
  <c r="F10" i="12"/>
  <c r="F535" i="12"/>
  <c r="F537" i="12" s="1"/>
  <c r="F527" i="12"/>
  <c r="F528" i="12" s="1"/>
  <c r="F519" i="12"/>
  <c r="F521" i="12" s="1"/>
  <c r="BH32" i="12" a="1"/>
  <c r="BH32" i="12" s="1"/>
  <c r="BH33" i="12" s="1"/>
  <c r="BH34" i="12" s="1"/>
  <c r="AM32" i="12" a="1"/>
  <c r="AM32" i="12" s="1"/>
  <c r="AM33" i="12" s="1"/>
  <c r="AM34" i="12" s="1"/>
  <c r="Z32" i="12" a="1"/>
  <c r="Z32" i="12" s="1"/>
  <c r="Z33" i="12" s="1"/>
  <c r="Z34" i="12" s="1"/>
  <c r="F529" i="12" l="1"/>
  <c r="F467" i="12" s="1"/>
  <c r="AM25" i="12" a="1"/>
  <c r="AM25" i="12" s="1"/>
  <c r="AM26" i="12" s="1"/>
  <c r="AM27" i="12" s="1"/>
  <c r="F383" i="12"/>
  <c r="F381" i="12"/>
  <c r="BH25" i="12" a="1"/>
  <c r="BH25" i="12" s="1"/>
  <c r="BH26" i="12" s="1"/>
  <c r="BH27" i="12" s="1"/>
  <c r="Z25" i="12" a="1"/>
  <c r="AH26" i="12" s="1"/>
  <c r="AH27" i="12" s="1"/>
  <c r="F452" i="12"/>
  <c r="F444" i="12"/>
  <c r="F436" i="12"/>
  <c r="F524" i="12"/>
  <c r="F516" i="12"/>
  <c r="F532" i="12"/>
  <c r="F536" i="12"/>
  <c r="F465" i="12"/>
  <c r="F520" i="12"/>
  <c r="AB33" i="12"/>
  <c r="AF33" i="12"/>
  <c r="AG33" i="12"/>
  <c r="AJ33" i="12"/>
  <c r="AC33" i="12"/>
  <c r="AK33" i="12"/>
  <c r="BL33" i="12"/>
  <c r="AS33" i="12"/>
  <c r="AY33" i="12"/>
  <c r="AP33" i="12"/>
  <c r="AT33" i="12"/>
  <c r="AZ33" i="12"/>
  <c r="BD33" i="12"/>
  <c r="BI33" i="12"/>
  <c r="BM33" i="12"/>
  <c r="AD33" i="12"/>
  <c r="AH33" i="12"/>
  <c r="AQ33" i="12"/>
  <c r="AW33" i="12"/>
  <c r="BA33" i="12"/>
  <c r="BE33" i="12"/>
  <c r="BJ33" i="12"/>
  <c r="BN33" i="12"/>
  <c r="AO33" i="12"/>
  <c r="BC33" i="12"/>
  <c r="AA33" i="12"/>
  <c r="AE33" i="12"/>
  <c r="AI33" i="12"/>
  <c r="AN33" i="12"/>
  <c r="AR33" i="12"/>
  <c r="AX33" i="12"/>
  <c r="BB33" i="12"/>
  <c r="BF33" i="12"/>
  <c r="BK33" i="12"/>
  <c r="BO33" i="12"/>
  <c r="N1" i="12" a="1"/>
  <c r="N1" i="12" s="1"/>
  <c r="Z1" i="12" a="1"/>
  <c r="Z1" i="12" s="1"/>
  <c r="AM1" i="12" a="1"/>
  <c r="AM1" i="12" s="1"/>
  <c r="BH1" i="12" a="1"/>
  <c r="BH1" i="12" s="1"/>
  <c r="BR1" i="12" a="1"/>
  <c r="BR1" i="12" s="1"/>
  <c r="F3" i="12"/>
  <c r="F373" i="12" s="1"/>
  <c r="F440" i="12" s="1"/>
  <c r="Z4" i="12" a="1"/>
  <c r="AD5" i="12" s="1"/>
  <c r="AD6" i="12" s="1"/>
  <c r="AD7" i="12" s="1"/>
  <c r="AD8" i="12" s="1"/>
  <c r="AD9" i="12" s="1"/>
  <c r="AM4" i="12" a="1"/>
  <c r="AM7" i="12" a="1"/>
  <c r="AN8" i="12" s="1"/>
  <c r="AN9" i="12" s="1"/>
  <c r="Z10" i="12" a="1"/>
  <c r="AB11" i="12" s="1"/>
  <c r="AB12" i="12" s="1"/>
  <c r="AB13" i="12" s="1"/>
  <c r="AB14" i="12" s="1"/>
  <c r="AB15" i="12" s="1"/>
  <c r="AM10" i="12" a="1"/>
  <c r="BF11" i="12" s="1"/>
  <c r="BF12" i="12" s="1"/>
  <c r="AM13" i="12" a="1"/>
  <c r="AT14" i="12" s="1"/>
  <c r="AT15" i="12" s="1"/>
  <c r="Z16" i="12" a="1"/>
  <c r="AH17" i="12" s="1"/>
  <c r="AH18" i="12" s="1"/>
  <c r="AH19" i="12" s="1"/>
  <c r="AH20" i="12" s="1"/>
  <c r="AH21" i="12" s="1"/>
  <c r="AM16" i="12" a="1"/>
  <c r="AO17" i="12" s="1"/>
  <c r="AO18" i="12" s="1"/>
  <c r="AO19" i="12" s="1"/>
  <c r="AO20" i="12" s="1"/>
  <c r="AO21" i="12" s="1"/>
  <c r="BH19" i="12" a="1"/>
  <c r="BI20" i="12" s="1"/>
  <c r="BI21" i="12" s="1"/>
  <c r="F65" i="12"/>
  <c r="F66" i="12" s="1"/>
  <c r="F73" i="12"/>
  <c r="F74" i="12" s="1"/>
  <c r="F81" i="12"/>
  <c r="F82" i="12" s="1"/>
  <c r="BH7" i="12" a="1"/>
  <c r="F121" i="12"/>
  <c r="F129" i="12"/>
  <c r="F130" i="12" s="1"/>
  <c r="F137" i="12"/>
  <c r="F138" i="12" s="1"/>
  <c r="BH10" i="12" a="1"/>
  <c r="F191" i="12"/>
  <c r="F199" i="12"/>
  <c r="F207" i="12"/>
  <c r="BH13" i="12" a="1"/>
  <c r="BL14" i="12" s="1"/>
  <c r="BL15" i="12" s="1"/>
  <c r="F247" i="12"/>
  <c r="F248" i="12" s="1"/>
  <c r="F255" i="12"/>
  <c r="F256" i="12" s="1"/>
  <c r="F263" i="12"/>
  <c r="F264" i="12" s="1"/>
  <c r="BH16" i="12" a="1"/>
  <c r="F317" i="12"/>
  <c r="F318" i="12" s="1"/>
  <c r="F325" i="12"/>
  <c r="F326" i="12" s="1"/>
  <c r="F333" i="12"/>
  <c r="F334" i="12" s="1"/>
  <c r="F351" i="12"/>
  <c r="F352" i="12" s="1"/>
  <c r="F359" i="12"/>
  <c r="F367" i="12"/>
  <c r="F368" i="12" s="1"/>
  <c r="AN26" i="12" l="1"/>
  <c r="AN27" i="12" s="1"/>
  <c r="AZ26" i="12"/>
  <c r="AZ27" i="12" s="1"/>
  <c r="BC26" i="12"/>
  <c r="BC27" i="12" s="1"/>
  <c r="BF26" i="12"/>
  <c r="BF27" i="12" s="1"/>
  <c r="AO26" i="12"/>
  <c r="AO27" i="12" s="1"/>
  <c r="BD26" i="12"/>
  <c r="BD27" i="12" s="1"/>
  <c r="AP26" i="12"/>
  <c r="AP27" i="12" s="1"/>
  <c r="AR26" i="12"/>
  <c r="AR27" i="12" s="1"/>
  <c r="AW26" i="12"/>
  <c r="AW27" i="12" s="1"/>
  <c r="BR33" i="12" a="1"/>
  <c r="BR33" i="12" s="1"/>
  <c r="AY26" i="12"/>
  <c r="AY27" i="12" s="1"/>
  <c r="AX26" i="12"/>
  <c r="AX27" i="12" s="1"/>
  <c r="BR26" i="12" a="1"/>
  <c r="BR26" i="12" s="1"/>
  <c r="BA26" i="12"/>
  <c r="BA27" i="12" s="1"/>
  <c r="BR34" i="12" a="1"/>
  <c r="BR34" i="12" s="1"/>
  <c r="BE26" i="12"/>
  <c r="BE27" i="12" s="1"/>
  <c r="F432" i="12"/>
  <c r="AT26" i="12"/>
  <c r="AT27" i="12" s="1"/>
  <c r="AS26" i="12"/>
  <c r="AS27" i="12" s="1"/>
  <c r="BB26" i="12"/>
  <c r="BB27" i="12" s="1"/>
  <c r="F448" i="12"/>
  <c r="BR27" i="12" s="1" a="1"/>
  <c r="BR27" i="12" s="1"/>
  <c r="AQ26" i="12"/>
  <c r="AQ27" i="12" s="1"/>
  <c r="F382" i="12"/>
  <c r="N25" i="12" s="1" a="1"/>
  <c r="AB26" i="12"/>
  <c r="AB27" i="12" s="1"/>
  <c r="AI26" i="12"/>
  <c r="AI27" i="12" s="1"/>
  <c r="AD26" i="12"/>
  <c r="AD27" i="12" s="1"/>
  <c r="BI26" i="12"/>
  <c r="BI27" i="12" s="1"/>
  <c r="BL26" i="12"/>
  <c r="BL27" i="12" s="1"/>
  <c r="BO26" i="12"/>
  <c r="BO27" i="12" s="1"/>
  <c r="BK26" i="12"/>
  <c r="BK27" i="12" s="1"/>
  <c r="BJ26" i="12"/>
  <c r="BJ27" i="12" s="1"/>
  <c r="AJ26" i="12"/>
  <c r="AJ27" i="12" s="1"/>
  <c r="AE26" i="12"/>
  <c r="AE27" i="12" s="1"/>
  <c r="BM26" i="12"/>
  <c r="BM27" i="12" s="1"/>
  <c r="BN26" i="12"/>
  <c r="BN27" i="12" s="1"/>
  <c r="AC26" i="12"/>
  <c r="AC27" i="12" s="1"/>
  <c r="BR25" i="12" a="1"/>
  <c r="BR25" i="12" s="1"/>
  <c r="AK26" i="12"/>
  <c r="AK27" i="12" s="1"/>
  <c r="AG26" i="12"/>
  <c r="AG27" i="12" s="1"/>
  <c r="AF26" i="12"/>
  <c r="AF27" i="12" s="1"/>
  <c r="AA26" i="12"/>
  <c r="AA27" i="12" s="1"/>
  <c r="Z25" i="12"/>
  <c r="Z26" i="12" s="1"/>
  <c r="Z27" i="12" s="1"/>
  <c r="F364" i="12"/>
  <c r="F322" i="12"/>
  <c r="F244" i="12"/>
  <c r="F134" i="12"/>
  <c r="F70" i="12"/>
  <c r="F252" i="12"/>
  <c r="F78" i="12"/>
  <c r="F356" i="12"/>
  <c r="F314" i="12"/>
  <c r="F204" i="12"/>
  <c r="F126" i="12"/>
  <c r="F62" i="12"/>
  <c r="F330" i="12"/>
  <c r="F188" i="12"/>
  <c r="F348" i="12"/>
  <c r="F260" i="12"/>
  <c r="F196" i="12"/>
  <c r="F118" i="12"/>
  <c r="BF34" i="12"/>
  <c r="AN34" i="12"/>
  <c r="BC34" i="12"/>
  <c r="BE34" i="12"/>
  <c r="AH34" i="12"/>
  <c r="BD34" i="12"/>
  <c r="AY34" i="12"/>
  <c r="AC34" i="12"/>
  <c r="AB34" i="12"/>
  <c r="BB34" i="12"/>
  <c r="AI34" i="12"/>
  <c r="AO34" i="12"/>
  <c r="BA34" i="12"/>
  <c r="AD34" i="12"/>
  <c r="AZ34" i="12"/>
  <c r="AS34" i="12"/>
  <c r="AJ34" i="12"/>
  <c r="BO34" i="12"/>
  <c r="AX34" i="12"/>
  <c r="AE34" i="12"/>
  <c r="BN34" i="12"/>
  <c r="AW34" i="12"/>
  <c r="BM34" i="12"/>
  <c r="AT34" i="12"/>
  <c r="BL34" i="12"/>
  <c r="AG34" i="12"/>
  <c r="BK34" i="12"/>
  <c r="AR34" i="12"/>
  <c r="AA34" i="12"/>
  <c r="BJ34" i="12"/>
  <c r="AQ34" i="12"/>
  <c r="BI34" i="12"/>
  <c r="AP34" i="12"/>
  <c r="AK34" i="12"/>
  <c r="AF34" i="12"/>
  <c r="F11" i="12"/>
  <c r="F466" i="12"/>
  <c r="N32" i="12" s="1" a="1"/>
  <c r="BR32" i="12" a="1"/>
  <c r="F122" i="12"/>
  <c r="F209" i="12"/>
  <c r="F208" i="12"/>
  <c r="F201" i="12"/>
  <c r="F200" i="12"/>
  <c r="F361" i="12"/>
  <c r="F360" i="12"/>
  <c r="F193" i="12"/>
  <c r="F192" i="12"/>
  <c r="BJ20" i="12"/>
  <c r="BJ21" i="12" s="1"/>
  <c r="AG5" i="12"/>
  <c r="AG6" i="12" s="1"/>
  <c r="AG7" i="12" s="1"/>
  <c r="AG8" i="12" s="1"/>
  <c r="AG9" i="12" s="1"/>
  <c r="AB5" i="12"/>
  <c r="AB6" i="12" s="1"/>
  <c r="AB7" i="12" s="1"/>
  <c r="AB8" i="12" s="1"/>
  <c r="AB9" i="12" s="1"/>
  <c r="AK5" i="12"/>
  <c r="AK6" i="12" s="1"/>
  <c r="AK7" i="12" s="1"/>
  <c r="AK8" i="12" s="1"/>
  <c r="AK9" i="12" s="1"/>
  <c r="AF5" i="12"/>
  <c r="AF6" i="12" s="1"/>
  <c r="AF7" i="12" s="1"/>
  <c r="AF8" i="12" s="1"/>
  <c r="AF9" i="12" s="1"/>
  <c r="AA5" i="12"/>
  <c r="AA6" i="12" s="1"/>
  <c r="AA7" i="12" s="1"/>
  <c r="AA8" i="12" s="1"/>
  <c r="AA9" i="12" s="1"/>
  <c r="AJ5" i="12"/>
  <c r="AJ6" i="12" s="1"/>
  <c r="AJ7" i="12" s="1"/>
  <c r="AJ8" i="12" s="1"/>
  <c r="AJ9" i="12" s="1"/>
  <c r="AE5" i="12"/>
  <c r="AE6" i="12" s="1"/>
  <c r="AE7" i="12" s="1"/>
  <c r="AE8" i="12" s="1"/>
  <c r="AE9" i="12" s="1"/>
  <c r="AI5" i="12"/>
  <c r="AI6" i="12" s="1"/>
  <c r="AI7" i="12" s="1"/>
  <c r="AI8" i="12" s="1"/>
  <c r="AI9" i="12" s="1"/>
  <c r="AC5" i="12"/>
  <c r="AC6" i="12" s="1"/>
  <c r="AC7" i="12" s="1"/>
  <c r="AC8" i="12" s="1"/>
  <c r="AC9" i="12" s="1"/>
  <c r="Z4" i="12"/>
  <c r="Z5" i="12" s="1"/>
  <c r="AK11" i="12"/>
  <c r="AK12" i="12" s="1"/>
  <c r="AK13" i="12" s="1"/>
  <c r="AK14" i="12" s="1"/>
  <c r="AK15" i="12" s="1"/>
  <c r="F335" i="12"/>
  <c r="AD11" i="12"/>
  <c r="AD12" i="12" s="1"/>
  <c r="AD13" i="12" s="1"/>
  <c r="AD14" i="12" s="1"/>
  <c r="AD15" i="12" s="1"/>
  <c r="AG11" i="12"/>
  <c r="AG12" i="12" s="1"/>
  <c r="AG13" i="12" s="1"/>
  <c r="AG14" i="12" s="1"/>
  <c r="AG15" i="12" s="1"/>
  <c r="BN20" i="12"/>
  <c r="BN21" i="12" s="1"/>
  <c r="AC11" i="12"/>
  <c r="AC12" i="12" s="1"/>
  <c r="AC13" i="12" s="1"/>
  <c r="AC14" i="12" s="1"/>
  <c r="AC15" i="12" s="1"/>
  <c r="BF17" i="12"/>
  <c r="BF18" i="12" s="1"/>
  <c r="BF19" i="12" s="1"/>
  <c r="BF20" i="12" s="1"/>
  <c r="BF21" i="12" s="1"/>
  <c r="BA17" i="12"/>
  <c r="BA18" i="12" s="1"/>
  <c r="BA19" i="12" s="1"/>
  <c r="BA20" i="12" s="1"/>
  <c r="BA21" i="12" s="1"/>
  <c r="AT17" i="12"/>
  <c r="AT18" i="12" s="1"/>
  <c r="AT19" i="12" s="1"/>
  <c r="AT20" i="12" s="1"/>
  <c r="AT21" i="12" s="1"/>
  <c r="AN17" i="12"/>
  <c r="AN18" i="12" s="1"/>
  <c r="AN19" i="12" s="1"/>
  <c r="AN20" i="12" s="1"/>
  <c r="AN21" i="12" s="1"/>
  <c r="BE17" i="12"/>
  <c r="BE18" i="12" s="1"/>
  <c r="BE19" i="12" s="1"/>
  <c r="BE20" i="12" s="1"/>
  <c r="BE21" i="12" s="1"/>
  <c r="AZ17" i="12"/>
  <c r="AZ18" i="12" s="1"/>
  <c r="AZ19" i="12" s="1"/>
  <c r="AZ20" i="12" s="1"/>
  <c r="AZ21" i="12" s="1"/>
  <c r="AR17" i="12"/>
  <c r="AR18" i="12" s="1"/>
  <c r="AR19" i="12" s="1"/>
  <c r="AR20" i="12" s="1"/>
  <c r="AR21" i="12" s="1"/>
  <c r="AM16" i="12"/>
  <c r="AM17" i="12" s="1"/>
  <c r="AM18" i="12" s="1"/>
  <c r="AM19" i="12" s="1"/>
  <c r="AM20" i="12" s="1"/>
  <c r="AM21" i="12" s="1"/>
  <c r="BD17" i="12"/>
  <c r="BD18" i="12" s="1"/>
  <c r="BD19" i="12" s="1"/>
  <c r="BD20" i="12" s="1"/>
  <c r="BD21" i="12" s="1"/>
  <c r="AX17" i="12"/>
  <c r="AX18" i="12" s="1"/>
  <c r="AX19" i="12" s="1"/>
  <c r="AX20" i="12" s="1"/>
  <c r="AX21" i="12" s="1"/>
  <c r="AQ17" i="12"/>
  <c r="AQ18" i="12" s="1"/>
  <c r="AQ19" i="12" s="1"/>
  <c r="AQ20" i="12" s="1"/>
  <c r="AQ21" i="12" s="1"/>
  <c r="BB17" i="12"/>
  <c r="BB18" i="12" s="1"/>
  <c r="BB19" i="12" s="1"/>
  <c r="BB20" i="12" s="1"/>
  <c r="BB21" i="12" s="1"/>
  <c r="AW17" i="12"/>
  <c r="AW18" i="12" s="1"/>
  <c r="AW19" i="12" s="1"/>
  <c r="AW20" i="12" s="1"/>
  <c r="AW21" i="12" s="1"/>
  <c r="AP17" i="12"/>
  <c r="AP18" i="12" s="1"/>
  <c r="AP19" i="12" s="1"/>
  <c r="AP20" i="12" s="1"/>
  <c r="AP21" i="12" s="1"/>
  <c r="BF14" i="12"/>
  <c r="BF15" i="12" s="1"/>
  <c r="BC14" i="12"/>
  <c r="BC15" i="12" s="1"/>
  <c r="AX14" i="12"/>
  <c r="AX15" i="12" s="1"/>
  <c r="AP14" i="12"/>
  <c r="AP15" i="12" s="1"/>
  <c r="BE11" i="12"/>
  <c r="BE12" i="12" s="1"/>
  <c r="AW11" i="12"/>
  <c r="AW12" i="12" s="1"/>
  <c r="BC11" i="12"/>
  <c r="BC12" i="12" s="1"/>
  <c r="BA11" i="12"/>
  <c r="BA12" i="12" s="1"/>
  <c r="AQ11" i="12"/>
  <c r="AQ12" i="12" s="1"/>
  <c r="AS11" i="12"/>
  <c r="AS12" i="12" s="1"/>
  <c r="AY11" i="12"/>
  <c r="AY12" i="12" s="1"/>
  <c r="AO11" i="12"/>
  <c r="AO12" i="12" s="1"/>
  <c r="AY8" i="12"/>
  <c r="AY9" i="12" s="1"/>
  <c r="AO8" i="12"/>
  <c r="AO9" i="12" s="1"/>
  <c r="F123" i="12"/>
  <c r="BL20" i="12"/>
  <c r="BL21" i="12" s="1"/>
  <c r="BC8" i="12"/>
  <c r="BC9" i="12" s="1"/>
  <c r="AS8" i="12"/>
  <c r="AS9" i="12" s="1"/>
  <c r="BO20" i="12"/>
  <c r="BO21" i="12" s="1"/>
  <c r="BK20" i="12"/>
  <c r="BK21" i="12" s="1"/>
  <c r="BH19" i="12"/>
  <c r="BH20" i="12" s="1"/>
  <c r="BH21" i="12" s="1"/>
  <c r="BB11" i="12"/>
  <c r="BB12" i="12" s="1"/>
  <c r="AX11" i="12"/>
  <c r="AX12" i="12" s="1"/>
  <c r="AR11" i="12"/>
  <c r="AR12" i="12" s="1"/>
  <c r="AN11" i="12"/>
  <c r="AN12" i="12" s="1"/>
  <c r="AZ8" i="12"/>
  <c r="AZ9" i="12" s="1"/>
  <c r="AP8" i="12"/>
  <c r="AP9" i="12" s="1"/>
  <c r="F75" i="12"/>
  <c r="BM20" i="12"/>
  <c r="BM21" i="12" s="1"/>
  <c r="BD11" i="12"/>
  <c r="BD12" i="12" s="1"/>
  <c r="AZ11" i="12"/>
  <c r="AZ12" i="12" s="1"/>
  <c r="AT11" i="12"/>
  <c r="AT12" i="12" s="1"/>
  <c r="AP11" i="12"/>
  <c r="AP12" i="12" s="1"/>
  <c r="AH11" i="12"/>
  <c r="AH12" i="12" s="1"/>
  <c r="AH13" i="12" s="1"/>
  <c r="AH14" i="12" s="1"/>
  <c r="AH15" i="12" s="1"/>
  <c r="AM10" i="12"/>
  <c r="AM11" i="12" s="1"/>
  <c r="AM12" i="12" s="1"/>
  <c r="BD8" i="12"/>
  <c r="BD9" i="12" s="1"/>
  <c r="AT8" i="12"/>
  <c r="AT9" i="12" s="1"/>
  <c r="AH5" i="12"/>
  <c r="AH6" i="12" s="1"/>
  <c r="AH7" i="12" s="1"/>
  <c r="AH8" i="12" s="1"/>
  <c r="AH9" i="12" s="1"/>
  <c r="AN5" i="12"/>
  <c r="AN6" i="12" s="1"/>
  <c r="BA5" i="12"/>
  <c r="BA6" i="12" s="1"/>
  <c r="F369" i="12"/>
  <c r="F139" i="12"/>
  <c r="F353" i="12"/>
  <c r="F327" i="12"/>
  <c r="F319" i="12"/>
  <c r="F131" i="12"/>
  <c r="F83" i="12"/>
  <c r="F67" i="12"/>
  <c r="BC5" i="12"/>
  <c r="BC6" i="12" s="1"/>
  <c r="AY5" i="12"/>
  <c r="AY6" i="12" s="1"/>
  <c r="AS5" i="12"/>
  <c r="AS6" i="12" s="1"/>
  <c r="AO5" i="12"/>
  <c r="AO6" i="12" s="1"/>
  <c r="BE5" i="12"/>
  <c r="BE6" i="12" s="1"/>
  <c r="AW5" i="12"/>
  <c r="AW6" i="12" s="1"/>
  <c r="AQ5" i="12"/>
  <c r="AQ6" i="12" s="1"/>
  <c r="AM4" i="12"/>
  <c r="AM5" i="12" s="1"/>
  <c r="AM6" i="12" s="1"/>
  <c r="BD5" i="12"/>
  <c r="BD6" i="12" s="1"/>
  <c r="AZ5" i="12"/>
  <c r="AZ6" i="12" s="1"/>
  <c r="AT5" i="12"/>
  <c r="AT6" i="12" s="1"/>
  <c r="AP5" i="12"/>
  <c r="AP6" i="12" s="1"/>
  <c r="BF5" i="12"/>
  <c r="BF6" i="12" s="1"/>
  <c r="BB5" i="12"/>
  <c r="BB6" i="12" s="1"/>
  <c r="AX5" i="12"/>
  <c r="AX6" i="12" s="1"/>
  <c r="AR5" i="12"/>
  <c r="AR6" i="12" s="1"/>
  <c r="AC17" i="12"/>
  <c r="AC18" i="12" s="1"/>
  <c r="AC19" i="12" s="1"/>
  <c r="AC20" i="12" s="1"/>
  <c r="AC21" i="12" s="1"/>
  <c r="BH16" i="12"/>
  <c r="BH17" i="12" s="1"/>
  <c r="BH18" i="12" s="1"/>
  <c r="BL17" i="12"/>
  <c r="BL18" i="12" s="1"/>
  <c r="BI17" i="12"/>
  <c r="BI18" i="12" s="1"/>
  <c r="BN17" i="12"/>
  <c r="BN18" i="12" s="1"/>
  <c r="BJ17" i="12"/>
  <c r="BJ18" i="12" s="1"/>
  <c r="BO17" i="12"/>
  <c r="BO18" i="12" s="1"/>
  <c r="BK17" i="12"/>
  <c r="BK18" i="12" s="1"/>
  <c r="BM17" i="12"/>
  <c r="BM18" i="12" s="1"/>
  <c r="F265" i="12"/>
  <c r="F257" i="12"/>
  <c r="F249" i="12"/>
  <c r="BL11" i="12"/>
  <c r="BL12" i="12" s="1"/>
  <c r="BH10" i="12"/>
  <c r="BH11" i="12" s="1"/>
  <c r="BH12" i="12" s="1"/>
  <c r="BK11" i="12"/>
  <c r="BK12" i="12" s="1"/>
  <c r="BO11" i="12"/>
  <c r="BO12" i="12" s="1"/>
  <c r="BN11" i="12"/>
  <c r="BN12" i="12" s="1"/>
  <c r="BI11" i="12"/>
  <c r="BI12" i="12" s="1"/>
  <c r="Z16" i="12"/>
  <c r="Z17" i="12" s="1"/>
  <c r="AB17" i="12"/>
  <c r="AB18" i="12" s="1"/>
  <c r="AB19" i="12" s="1"/>
  <c r="AB20" i="12" s="1"/>
  <c r="AB21" i="12" s="1"/>
  <c r="AF17" i="12"/>
  <c r="AF18" i="12" s="1"/>
  <c r="AF19" i="12" s="1"/>
  <c r="AF20" i="12" s="1"/>
  <c r="AF21" i="12" s="1"/>
  <c r="AJ17" i="12"/>
  <c r="AJ18" i="12" s="1"/>
  <c r="AJ19" i="12" s="1"/>
  <c r="AJ20" i="12" s="1"/>
  <c r="AJ21" i="12" s="1"/>
  <c r="BK8" i="12"/>
  <c r="BK9" i="12" s="1"/>
  <c r="BO8" i="12"/>
  <c r="BO9" i="12" s="1"/>
  <c r="BI8" i="12"/>
  <c r="BI9" i="12" s="1"/>
  <c r="BM8" i="12"/>
  <c r="BM9" i="12" s="1"/>
  <c r="BJ8" i="12"/>
  <c r="BJ9" i="12" s="1"/>
  <c r="BN8" i="12"/>
  <c r="BN9" i="12" s="1"/>
  <c r="BH7" i="12"/>
  <c r="BH8" i="12" s="1"/>
  <c r="BH9" i="12" s="1"/>
  <c r="BL8" i="12"/>
  <c r="BL9" i="12" s="1"/>
  <c r="AG17" i="12"/>
  <c r="AG18" i="12" s="1"/>
  <c r="AG19" i="12" s="1"/>
  <c r="AG20" i="12" s="1"/>
  <c r="AG21" i="12" s="1"/>
  <c r="AA17" i="12"/>
  <c r="AA18" i="12" s="1"/>
  <c r="AA19" i="12" s="1"/>
  <c r="AA20" i="12" s="1"/>
  <c r="AA21" i="12" s="1"/>
  <c r="BO14" i="12"/>
  <c r="BO15" i="12" s="1"/>
  <c r="AK17" i="12"/>
  <c r="AK18" i="12" s="1"/>
  <c r="AK19" i="12" s="1"/>
  <c r="AK20" i="12" s="1"/>
  <c r="AK21" i="12" s="1"/>
  <c r="AE17" i="12"/>
  <c r="AE18" i="12" s="1"/>
  <c r="AE19" i="12" s="1"/>
  <c r="AE20" i="12" s="1"/>
  <c r="AE21" i="12" s="1"/>
  <c r="AM13" i="12"/>
  <c r="AM14" i="12" s="1"/>
  <c r="AM15" i="12" s="1"/>
  <c r="AQ14" i="12"/>
  <c r="AQ15" i="12" s="1"/>
  <c r="AW14" i="12"/>
  <c r="AW15" i="12" s="1"/>
  <c r="BA14" i="12"/>
  <c r="BA15" i="12" s="1"/>
  <c r="AR14" i="12"/>
  <c r="AR15" i="12" s="1"/>
  <c r="AY14" i="12"/>
  <c r="AY15" i="12" s="1"/>
  <c r="BD14" i="12"/>
  <c r="BD15" i="12" s="1"/>
  <c r="AN14" i="12"/>
  <c r="AN15" i="12" s="1"/>
  <c r="AS14" i="12"/>
  <c r="AS15" i="12" s="1"/>
  <c r="AZ14" i="12"/>
  <c r="AZ15" i="12" s="1"/>
  <c r="BE14" i="12"/>
  <c r="BE15" i="12" s="1"/>
  <c r="BM11" i="12"/>
  <c r="BM12" i="12" s="1"/>
  <c r="BI14" i="12"/>
  <c r="BI15" i="12" s="1"/>
  <c r="BM14" i="12"/>
  <c r="BM15" i="12" s="1"/>
  <c r="BH13" i="12"/>
  <c r="BH14" i="12" s="1"/>
  <c r="BH15" i="12" s="1"/>
  <c r="BJ14" i="12"/>
  <c r="BJ15" i="12" s="1"/>
  <c r="BN14" i="12"/>
  <c r="BN15" i="12" s="1"/>
  <c r="AI17" i="12"/>
  <c r="AI18" i="12" s="1"/>
  <c r="AI19" i="12" s="1"/>
  <c r="AI20" i="12" s="1"/>
  <c r="AI21" i="12" s="1"/>
  <c r="AD17" i="12"/>
  <c r="AD18" i="12" s="1"/>
  <c r="AD19" i="12" s="1"/>
  <c r="AD20" i="12" s="1"/>
  <c r="AD21" i="12" s="1"/>
  <c r="BK14" i="12"/>
  <c r="BK15" i="12" s="1"/>
  <c r="BB14" i="12"/>
  <c r="BB15" i="12" s="1"/>
  <c r="AO14" i="12"/>
  <c r="AO15" i="12" s="1"/>
  <c r="BJ11" i="12"/>
  <c r="BJ12" i="12" s="1"/>
  <c r="BC17" i="12"/>
  <c r="BC18" i="12" s="1"/>
  <c r="BC19" i="12" s="1"/>
  <c r="BC20" i="12" s="1"/>
  <c r="BC21" i="12" s="1"/>
  <c r="AY17" i="12"/>
  <c r="AY18" i="12" s="1"/>
  <c r="AY19" i="12" s="1"/>
  <c r="AY20" i="12" s="1"/>
  <c r="AY21" i="12" s="1"/>
  <c r="AS17" i="12"/>
  <c r="AS18" i="12" s="1"/>
  <c r="AS19" i="12" s="1"/>
  <c r="AS20" i="12" s="1"/>
  <c r="AS21" i="12" s="1"/>
  <c r="AI11" i="12"/>
  <c r="AI12" i="12" s="1"/>
  <c r="AI13" i="12" s="1"/>
  <c r="AI14" i="12" s="1"/>
  <c r="AI15" i="12" s="1"/>
  <c r="AE11" i="12"/>
  <c r="AE12" i="12" s="1"/>
  <c r="AE13" i="12" s="1"/>
  <c r="AE14" i="12" s="1"/>
  <c r="AE15" i="12" s="1"/>
  <c r="AA11" i="12"/>
  <c r="AA12" i="12" s="1"/>
  <c r="AA13" i="12" s="1"/>
  <c r="AA14" i="12" s="1"/>
  <c r="AA15" i="12" s="1"/>
  <c r="Z10" i="12"/>
  <c r="Z11" i="12" s="1"/>
  <c r="BE8" i="12"/>
  <c r="BE9" i="12" s="1"/>
  <c r="BA8" i="12"/>
  <c r="BA9" i="12" s="1"/>
  <c r="AW8" i="12"/>
  <c r="AW9" i="12" s="1"/>
  <c r="AQ8" i="12"/>
  <c r="AQ9" i="12" s="1"/>
  <c r="AM7" i="12"/>
  <c r="AM8" i="12" s="1"/>
  <c r="AM9" i="12" s="1"/>
  <c r="AJ11" i="12"/>
  <c r="AJ12" i="12" s="1"/>
  <c r="AJ13" i="12" s="1"/>
  <c r="AJ14" i="12" s="1"/>
  <c r="AJ15" i="12" s="1"/>
  <c r="AF11" i="12"/>
  <c r="AF12" i="12" s="1"/>
  <c r="AF13" i="12" s="1"/>
  <c r="AF14" i="12" s="1"/>
  <c r="AF15" i="12" s="1"/>
  <c r="BF8" i="12"/>
  <c r="BF9" i="12" s="1"/>
  <c r="BB8" i="12"/>
  <c r="BB9" i="12" s="1"/>
  <c r="AX8" i="12"/>
  <c r="AX9" i="12" s="1"/>
  <c r="AR8" i="12"/>
  <c r="AR9" i="12" s="1"/>
  <c r="CA32" i="12" l="1"/>
  <c r="O33" i="12"/>
  <c r="O34" i="12" s="1"/>
  <c r="CA25" i="12"/>
  <c r="O26" i="12"/>
  <c r="O27" i="12" s="1"/>
  <c r="Q26" i="12"/>
  <c r="CA26" i="12" s="1"/>
  <c r="R26" i="12"/>
  <c r="R27" i="12" s="1"/>
  <c r="X26" i="12"/>
  <c r="X27" i="12" s="1"/>
  <c r="V26" i="12"/>
  <c r="V27" i="12" s="1"/>
  <c r="T26" i="12"/>
  <c r="T27" i="12" s="1"/>
  <c r="W26" i="12"/>
  <c r="W27" i="12" s="1"/>
  <c r="N25" i="12"/>
  <c r="N26" i="12" s="1"/>
  <c r="N27" i="12" s="1"/>
  <c r="U26" i="12"/>
  <c r="U27" i="12" s="1"/>
  <c r="P26" i="12"/>
  <c r="P27" i="12" s="1"/>
  <c r="S26" i="12"/>
  <c r="S27" i="12" s="1"/>
  <c r="BR19" i="12" a="1"/>
  <c r="BR19" i="12" s="1"/>
  <c r="Z18" i="12"/>
  <c r="Z12" i="12"/>
  <c r="Z6" i="12"/>
  <c r="N32" i="12"/>
  <c r="BR32" i="12"/>
  <c r="F12" i="12"/>
  <c r="F13" i="12"/>
  <c r="BR12" i="12" a="1"/>
  <c r="BR12" i="12" s="1"/>
  <c r="BR11" i="12" a="1"/>
  <c r="BR11" i="12" s="1"/>
  <c r="BR20" i="12" a="1"/>
  <c r="BR20" i="12" s="1"/>
  <c r="BR14" i="12" a="1"/>
  <c r="BR14" i="12" s="1"/>
  <c r="BR18" i="12" a="1"/>
  <c r="BR18" i="12" s="1"/>
  <c r="BR21" i="12" a="1"/>
  <c r="BR21" i="12" s="1"/>
  <c r="BR7" i="12" a="1"/>
  <c r="BR7" i="12" s="1"/>
  <c r="BR8" i="12" a="1"/>
  <c r="BR8" i="12" s="1"/>
  <c r="BR17" i="12" a="1"/>
  <c r="BR17" i="12" s="1"/>
  <c r="BR15" i="12" a="1"/>
  <c r="BR15" i="12" s="1"/>
  <c r="BR9" i="12" a="1"/>
  <c r="BR9" i="12" s="1"/>
  <c r="BR16" i="12" a="1"/>
  <c r="BR16" i="12" s="1"/>
  <c r="BR10" i="12" a="1"/>
  <c r="BR10" i="12" s="1"/>
  <c r="BR13" i="12" a="1"/>
  <c r="BR13" i="12" s="1"/>
  <c r="Q27" i="12" l="1"/>
  <c r="CA27" i="12" s="1"/>
  <c r="Z13" i="12"/>
  <c r="Z7" i="12"/>
  <c r="Z19" i="12"/>
  <c r="N4" i="12" a="1"/>
  <c r="CA4" i="12" l="1"/>
  <c r="O5" i="12"/>
  <c r="O6" i="12" s="1"/>
  <c r="O7" i="12" s="1"/>
  <c r="O8" i="12" s="1"/>
  <c r="O9" i="12" s="1"/>
  <c r="O10" i="12" s="1"/>
  <c r="O11" i="12" s="1"/>
  <c r="O12" i="12" s="1"/>
  <c r="O13" i="12" s="1"/>
  <c r="O14" i="12" s="1"/>
  <c r="O15" i="12" s="1"/>
  <c r="O16" i="12" s="1"/>
  <c r="O17" i="12" s="1"/>
  <c r="O18" i="12" s="1"/>
  <c r="O19" i="12" s="1"/>
  <c r="O20" i="12" s="1"/>
  <c r="O21" i="12" s="1"/>
  <c r="N4" i="12"/>
  <c r="N5" i="12" s="1"/>
  <c r="N6" i="12" s="1"/>
  <c r="N7" i="12" s="1"/>
  <c r="N8" i="12" s="1"/>
  <c r="N9" i="12" s="1"/>
  <c r="N10" i="12" s="1"/>
  <c r="N11" i="12" s="1"/>
  <c r="N12" i="12" s="1"/>
  <c r="N13" i="12" s="1"/>
  <c r="N14" i="12" s="1"/>
  <c r="N15" i="12" s="1"/>
  <c r="N16" i="12" s="1"/>
  <c r="N17" i="12" s="1"/>
  <c r="N18" i="12" s="1"/>
  <c r="N19" i="12" s="1"/>
  <c r="N20" i="12" s="1"/>
  <c r="N21" i="12" s="1"/>
  <c r="N33" i="12" s="1"/>
  <c r="N34" i="12" s="1"/>
  <c r="Z14" i="12"/>
  <c r="Z8" i="12"/>
  <c r="Z20" i="12"/>
  <c r="R5" i="12"/>
  <c r="R6" i="12" s="1"/>
  <c r="R7" i="12" s="1"/>
  <c r="R8" i="12" s="1"/>
  <c r="R9" i="12" s="1"/>
  <c r="R10" i="12" s="1"/>
  <c r="R11" i="12" s="1"/>
  <c r="R12" i="12" s="1"/>
  <c r="R13" i="12" s="1"/>
  <c r="R14" i="12" s="1"/>
  <c r="R15" i="12" s="1"/>
  <c r="R16" i="12" s="1"/>
  <c r="R17" i="12" s="1"/>
  <c r="R18" i="12" s="1"/>
  <c r="R19" i="12" s="1"/>
  <c r="R20" i="12" s="1"/>
  <c r="R21" i="12" s="1"/>
  <c r="R33" i="12" s="1"/>
  <c r="V5" i="12"/>
  <c r="V6" i="12" s="1"/>
  <c r="V7" i="12" s="1"/>
  <c r="V8" i="12" s="1"/>
  <c r="V9" i="12" s="1"/>
  <c r="V10" i="12" s="1"/>
  <c r="V11" i="12" s="1"/>
  <c r="V12" i="12" s="1"/>
  <c r="V13" i="12" s="1"/>
  <c r="V14" i="12" s="1"/>
  <c r="V15" i="12" s="1"/>
  <c r="V16" i="12" s="1"/>
  <c r="V17" i="12" s="1"/>
  <c r="V18" i="12" s="1"/>
  <c r="V19" i="12" s="1"/>
  <c r="V20" i="12" s="1"/>
  <c r="V21" i="12" s="1"/>
  <c r="V33" i="12" s="1"/>
  <c r="W5" i="12"/>
  <c r="W6" i="12" s="1"/>
  <c r="W7" i="12" s="1"/>
  <c r="W8" i="12" s="1"/>
  <c r="W9" i="12" s="1"/>
  <c r="W10" i="12" s="1"/>
  <c r="W11" i="12" s="1"/>
  <c r="W12" i="12" s="1"/>
  <c r="W13" i="12" s="1"/>
  <c r="W14" i="12" s="1"/>
  <c r="W15" i="12" s="1"/>
  <c r="W16" i="12" s="1"/>
  <c r="W17" i="12" s="1"/>
  <c r="W18" i="12" s="1"/>
  <c r="W19" i="12" s="1"/>
  <c r="W20" i="12" s="1"/>
  <c r="W21" i="12" s="1"/>
  <c r="W33" i="12" s="1"/>
  <c r="Q5" i="12"/>
  <c r="CA5" i="12" s="1"/>
  <c r="P5" i="12"/>
  <c r="P6" i="12" s="1"/>
  <c r="P7" i="12" s="1"/>
  <c r="P8" i="12" s="1"/>
  <c r="P9" i="12" s="1"/>
  <c r="P10" i="12" s="1"/>
  <c r="P11" i="12" s="1"/>
  <c r="P12" i="12" s="1"/>
  <c r="P13" i="12" s="1"/>
  <c r="P14" i="12" s="1"/>
  <c r="P15" i="12" s="1"/>
  <c r="P16" i="12" s="1"/>
  <c r="P17" i="12" s="1"/>
  <c r="P18" i="12" s="1"/>
  <c r="P19" i="12" s="1"/>
  <c r="P20" i="12" s="1"/>
  <c r="P21" i="12" s="1"/>
  <c r="P33" i="12" s="1"/>
  <c r="S5" i="12"/>
  <c r="S6" i="12" s="1"/>
  <c r="S7" i="12" s="1"/>
  <c r="S8" i="12" s="1"/>
  <c r="S9" i="12" s="1"/>
  <c r="S10" i="12" s="1"/>
  <c r="S11" i="12" s="1"/>
  <c r="S12" i="12" s="1"/>
  <c r="S13" i="12" s="1"/>
  <c r="S14" i="12" s="1"/>
  <c r="S15" i="12" s="1"/>
  <c r="S16" i="12" s="1"/>
  <c r="S17" i="12" s="1"/>
  <c r="S18" i="12" s="1"/>
  <c r="S19" i="12" s="1"/>
  <c r="S20" i="12" s="1"/>
  <c r="S21" i="12" s="1"/>
  <c r="S33" i="12" s="1"/>
  <c r="X5" i="12"/>
  <c r="X6" i="12" s="1"/>
  <c r="X7" i="12" s="1"/>
  <c r="X8" i="12" s="1"/>
  <c r="X9" i="12" s="1"/>
  <c r="X10" i="12" s="1"/>
  <c r="X11" i="12" s="1"/>
  <c r="X12" i="12" s="1"/>
  <c r="X13" i="12" s="1"/>
  <c r="X14" i="12" s="1"/>
  <c r="X15" i="12" s="1"/>
  <c r="X16" i="12" s="1"/>
  <c r="X17" i="12" s="1"/>
  <c r="X18" i="12" s="1"/>
  <c r="X19" i="12" s="1"/>
  <c r="X20" i="12" s="1"/>
  <c r="X21" i="12" s="1"/>
  <c r="X33" i="12" s="1"/>
  <c r="T5" i="12"/>
  <c r="T6" i="12" s="1"/>
  <c r="T7" i="12" s="1"/>
  <c r="T8" i="12" s="1"/>
  <c r="T9" i="12" s="1"/>
  <c r="T10" i="12" s="1"/>
  <c r="T11" i="12" s="1"/>
  <c r="T12" i="12" s="1"/>
  <c r="T13" i="12" s="1"/>
  <c r="T14" i="12" s="1"/>
  <c r="T15" i="12" s="1"/>
  <c r="T16" i="12" s="1"/>
  <c r="T17" i="12" s="1"/>
  <c r="T18" i="12" s="1"/>
  <c r="T19" i="12" s="1"/>
  <c r="T20" i="12" s="1"/>
  <c r="T21" i="12" s="1"/>
  <c r="T33" i="12" s="1"/>
  <c r="U5" i="12"/>
  <c r="U6" i="12" s="1"/>
  <c r="U7" i="12" s="1"/>
  <c r="U8" i="12" s="1"/>
  <c r="U9" i="12" s="1"/>
  <c r="U10" i="12" s="1"/>
  <c r="U11" i="12" s="1"/>
  <c r="U12" i="12" s="1"/>
  <c r="U13" i="12" s="1"/>
  <c r="U14" i="12" s="1"/>
  <c r="U15" i="12" s="1"/>
  <c r="U16" i="12" s="1"/>
  <c r="U17" i="12" s="1"/>
  <c r="U18" i="12" s="1"/>
  <c r="U19" i="12" s="1"/>
  <c r="U20" i="12" s="1"/>
  <c r="U21" i="12" s="1"/>
  <c r="U33" i="12" s="1"/>
  <c r="Q6" i="12" l="1"/>
  <c r="CA6" i="12" s="1"/>
  <c r="Z21" i="12"/>
  <c r="Z15" i="12"/>
  <c r="Z9" i="12"/>
  <c r="S34" i="12"/>
  <c r="V34" i="12"/>
  <c r="U34" i="12"/>
  <c r="P34" i="12"/>
  <c r="R34" i="12"/>
  <c r="T34" i="12"/>
  <c r="X34" i="12"/>
  <c r="W34" i="12"/>
  <c r="Q7" i="12" l="1"/>
  <c r="CA7" i="12" s="1"/>
  <c r="BR5" i="12" a="1"/>
  <c r="BR5" i="12" s="1"/>
  <c r="BR6" i="12" a="1"/>
  <c r="BR6" i="12" s="1"/>
  <c r="BR4" i="12" a="1"/>
  <c r="BH4" i="12" a="1"/>
  <c r="BK5" i="12" s="1"/>
  <c r="BK6" i="12" s="1"/>
  <c r="Q8" i="12" l="1"/>
  <c r="CA8" i="12" s="1"/>
  <c r="BR4" i="12"/>
  <c r="BY4" i="12" s="1"/>
  <c r="BI5" i="12"/>
  <c r="BI6" i="12" s="1"/>
  <c r="BM5" i="12"/>
  <c r="BM6" i="12" s="1"/>
  <c r="BY32" i="12"/>
  <c r="BY9" i="12"/>
  <c r="BY17" i="12"/>
  <c r="BO5" i="12"/>
  <c r="BO6" i="12" s="1"/>
  <c r="BJ5" i="12"/>
  <c r="BJ6" i="12" s="1"/>
  <c r="BN5" i="12"/>
  <c r="BN6" i="12" s="1"/>
  <c r="BH4" i="12"/>
  <c r="BL5" i="12"/>
  <c r="BL6" i="12" s="1"/>
  <c r="BY11" i="12" l="1"/>
  <c r="BY15" i="12"/>
  <c r="BY10" i="12"/>
  <c r="BY25" i="12"/>
  <c r="BY8" i="12"/>
  <c r="BY19" i="12"/>
  <c r="BY34" i="12"/>
  <c r="BY27" i="12"/>
  <c r="Q9" i="12"/>
  <c r="CA9" i="12" s="1"/>
  <c r="BH5" i="12"/>
  <c r="BY6" i="12"/>
  <c r="BY16" i="12"/>
  <c r="BY14" i="12"/>
  <c r="BY5" i="12"/>
  <c r="BY20" i="12"/>
  <c r="BY33" i="12"/>
  <c r="BY21" i="12"/>
  <c r="BY26" i="12"/>
  <c r="BY13" i="12"/>
  <c r="BY12" i="12"/>
  <c r="BY7" i="12"/>
  <c r="BY18" i="12"/>
  <c r="BH6" i="12"/>
  <c r="Q10" i="12" l="1"/>
  <c r="CA10" i="12" s="1"/>
  <c r="Q11" i="12" l="1"/>
  <c r="CA11" i="12" s="1"/>
  <c r="Q12" i="12" l="1"/>
  <c r="CA12" i="12" s="1"/>
  <c r="Q13" i="12" l="1"/>
  <c r="CA13" i="12" s="1"/>
  <c r="Q14" i="12" l="1"/>
  <c r="CA14" i="12" s="1"/>
  <c r="Q15" i="12" l="1"/>
  <c r="CA15" i="12" s="1"/>
  <c r="Q16" i="12" l="1"/>
  <c r="CA16" i="12" s="1"/>
  <c r="Q17" i="12" l="1"/>
  <c r="CA17" i="12" s="1"/>
  <c r="Q33" i="12"/>
  <c r="CA33" i="12" s="1"/>
  <c r="Q18" i="12" l="1"/>
  <c r="CA18" i="12" s="1"/>
  <c r="Q34" i="12"/>
  <c r="CA34" i="12" s="1"/>
  <c r="Q19" i="12" l="1"/>
  <c r="CA19" i="12" s="1"/>
  <c r="Q20" i="12" l="1"/>
  <c r="CA20" i="12" s="1"/>
  <c r="Q21" i="12" l="1"/>
  <c r="CA21" i="12" l="1"/>
  <c r="CB21" i="12" s="1"/>
  <c r="CB32" i="12" l="1"/>
  <c r="CB11" i="12"/>
  <c r="CB14" i="12"/>
  <c r="CB33" i="12"/>
  <c r="CB20" i="12"/>
  <c r="CB26" i="12"/>
  <c r="CB19" i="12"/>
  <c r="CB17" i="12"/>
  <c r="CB5" i="12"/>
  <c r="CB25" i="12"/>
  <c r="CB7" i="12"/>
  <c r="CB9" i="12"/>
  <c r="CB8" i="12"/>
  <c r="CB4" i="12"/>
  <c r="CB13" i="12"/>
  <c r="CB6" i="12"/>
  <c r="CB16" i="12"/>
  <c r="CB15" i="12"/>
  <c r="CB12" i="12"/>
  <c r="CB27" i="12"/>
  <c r="CB18" i="12"/>
  <c r="CB34" i="12"/>
  <c r="CB1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tc={64DDB214-2FAD-46BB-9A2B-AFF0120B7760}</author>
    <author>tc={3A046D89-23F9-45CF-A613-3DABC03BDFF8}</author>
  </authors>
  <commentList>
    <comment ref="BR5" authorId="0" shapeId="0" xr:uid="{64DDB214-2FAD-46BB-9A2B-AFF0120B7760}">
      <text>
        <t>[Threaded comment]
Your version of Excel allows you to read this threaded comment; however, any edits to it will get removed if the file is opened in a newer version of Excel. Learn more: https://go.microsoft.com/fwlink/?linkid=870924
Comment:
    This cell includes a deliberate duplicate to highlight the importance of a derived transaction reference needing to be unique.</t>
      </text>
    </comment>
    <comment ref="F71" authorId="1" shapeId="0" xr:uid="{3A046D89-23F9-45CF-A613-3DABC03BDFF8}">
      <text>
        <t>[Threaded comment]
Your version of Excel allows you to read this threaded comment; however, any edits to it will get removed if the file is opened in a newer version of Excel. Learn more: https://go.microsoft.com/fwlink/?linkid=870924
Comment:
    A deliberate error here, introduces a non-unique transaction reference, which can be observed in column BN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<sst xmlns="http://schemas.openxmlformats.org/spreadsheetml/2006/main" count="1337" uniqueCount="485">
  <si>
    <t>CONTENTS:</t>
  </si>
  <si>
    <t>Worksheets in this Workbook:</t>
  </si>
  <si>
    <t>Schema</t>
  </si>
  <si>
    <t>Details the fields and their attributes, expected for the new Card Sales Data specification. It consists of several headings which are described below:</t>
  </si>
  <si>
    <t>Entity</t>
  </si>
  <si>
    <t>The primary entities identified for which data items are to be supplied, in logical groupings with some extensibility for future scenarios.</t>
  </si>
  <si>
    <t>Field Name</t>
  </si>
  <si>
    <t xml:space="preserve">The unique name of the field as used for technical specifications. </t>
  </si>
  <si>
    <t>Field Label</t>
  </si>
  <si>
    <t>The human readable name for the field, used for display purposes.</t>
  </si>
  <si>
    <t>Field Description</t>
  </si>
  <si>
    <t xml:space="preserve">A detailed description of the purpose of the field, and any other relevant information that can't be expressed in the specification. </t>
  </si>
  <si>
    <t>XML Element Requirement</t>
  </si>
  <si>
    <t>Indicates whether the XML element is [M]andatory or [O]ptional, regardless of whether it includes a value or is empty.</t>
  </si>
  <si>
    <t>Value Requirement</t>
  </si>
  <si>
    <r>
      <t xml:space="preserve">Indicates whether the field is [M]andatory or [O]ptional. </t>
    </r>
    <r>
      <rPr>
        <b/>
        <sz val="11"/>
        <color theme="1"/>
        <rFont val="Calibri"/>
        <family val="2"/>
        <scheme val="minor"/>
      </rPr>
      <t>If you hold data for [O]ptional fields HMRC expects you to provide it, otherwise leave blank.</t>
    </r>
    <r>
      <rPr>
        <sz val="11"/>
        <color theme="1"/>
        <rFont val="Calibri"/>
        <family val="2"/>
        <scheme val="minor"/>
      </rPr>
      <t xml:space="preserve"> </t>
    </r>
    <r>
      <rPr>
        <b/>
        <sz val="11"/>
        <color theme="1"/>
        <rFont val="Calibri"/>
        <family val="2"/>
        <scheme val="minor"/>
      </rPr>
      <t>** Important **</t>
    </r>
  </si>
  <si>
    <t>Data Type</t>
  </si>
  <si>
    <t>Indicates whether the expected value is character, date or numeric types (e.g. CHAR, DATE, DATETIME, DECIMAL, INTEGER)</t>
  </si>
  <si>
    <t>Format</t>
  </si>
  <si>
    <t xml:space="preserve">Where specified, this attribute details the expected format which the data value should comply with. (e.g. character patterns, date formats, or numeric precision). </t>
  </si>
  <si>
    <t>Chars
(Min)</t>
  </si>
  <si>
    <t xml:space="preserve">Where specified, this attribute details the mimimum number of characters the supplied value should comply with. If blank there is no minimum. </t>
  </si>
  <si>
    <t>Chars
(Max)</t>
  </si>
  <si>
    <t>Specifies the maximum number of characters the supplied value should comply with. If blank there is no maximum. If specified with a equal minimum value, this represents an absolute length.</t>
  </si>
  <si>
    <t>XML Validation</t>
  </si>
  <si>
    <t xml:space="preserve">Where specified, this content details the XML schema restrictions that are used to test for compliance of the provided data. </t>
  </si>
  <si>
    <t>Version</t>
  </si>
  <si>
    <t>Simple version control table indicating. This file should be revised and versioned accordingly.</t>
  </si>
  <si>
    <t>Scenarios</t>
  </si>
  <si>
    <t>A list of scenarios describing the expected variety of submission types that suppliers may fall into.</t>
  </si>
  <si>
    <t>Example</t>
  </si>
  <si>
    <t xml:space="preserve">Using a complex scenario, this sheet shows a set of sample records as they would appear in an XML format (using indentation in Excel to mirror XML relationships), and then transposed and flattened to records. </t>
  </si>
  <si>
    <t>General Guidance &amp; Notes:</t>
  </si>
  <si>
    <t>The submission format will be an XML file, following the structure of the Data Model indicated below.</t>
  </si>
  <si>
    <t>Encoding</t>
  </si>
  <si>
    <t>The XML file should be encoded as UTF-8 with no Byte Order Mark (BOM)</t>
  </si>
  <si>
    <t>Validation</t>
  </si>
  <si>
    <t>The XML file must be validated using the accompanying XML Schema file (XSD). This will check for basic compliance prior to submission.</t>
  </si>
  <si>
    <t xml:space="preserve">- Structure: The XML file must include all elements in the correct sequence (regardless of whether the Data Holder is providing the information or not). </t>
  </si>
  <si>
    <t xml:space="preserve">- DataTypes: Where validation is achievable using dataTypes alone (e.g. dateTime) then this is the adopted method. </t>
  </si>
  <si>
    <t>- Patterns: Where validation requires specific sequences or character constraints(e.g. currencyCode), then pattern restrictions are in play.</t>
  </si>
  <si>
    <t>- Mandatory Values: are enforced using a minLength &gt; 0 restriction</t>
  </si>
  <si>
    <t xml:space="preserve">- Lengths: Minimum, maximum and absolute length restrictions may also be imposed for some fields, where dataTypes or patterns are insufficient. </t>
  </si>
  <si>
    <t>- WhiteSpace: is typically collapsed for validation, i.e. leading and trailing whitespace is removed and all the other sequences of contiguous whitespace are replaced by a single space. (Whitespace includes: line feeds, tabs, spaces, carriage returns)</t>
  </si>
  <si>
    <t>Assessment</t>
  </si>
  <si>
    <t xml:space="preserve">Provided the submission XML validates, the records will be ingested upon which they will undergo further data quality assessment. A submission can still be rejected if it does not meet expected quality thresholds. </t>
  </si>
  <si>
    <t>Delimiters</t>
  </si>
  <si>
    <t>Care should be taken to avoid the use of pipe characters (|) and other control characters (such as TABs and Carriage Returns) as these have the potential to introduce processing errors.</t>
  </si>
  <si>
    <t>Unique Reference</t>
  </si>
  <si>
    <t xml:space="preserve">Whilst it is understood that not all Data Holders will have a unique reference from their system for some of the required Entity types (e.g. Settlement), the methodology proposed for deriving one using concatenation &amp; enumeration should be straightforward to implement. </t>
  </si>
  <si>
    <t xml:space="preserve">- It is intended to support targeted, constructive dialogue with Data Holders about specific parts of their submission where issues may be observed. </t>
  </si>
  <si>
    <t xml:space="preserve">- It can be derived upon ingestion by HMRC, but this would prevent HMRC from using this identifier in any discussion with the supplier - the preference is for the Data Holder to provide or derive this. </t>
  </si>
  <si>
    <t>End of Line</t>
  </si>
  <si>
    <t>A blank line should be inserted after the end  &lt;/Submission&gt; tag to mark the end of a file. Please see below image that illustrate this.</t>
  </si>
  <si>
    <t>Data Model (simplified)</t>
  </si>
  <si>
    <t>Suppliers (Data Holders) make regular Submissions of their data to HMRC.</t>
  </si>
  <si>
    <t>A Submission is expected to be a single XML file, although (in exceptional cases) large datasets may be provided as separate XML files (and will be treated as separate, but related, Submissions).</t>
  </si>
  <si>
    <t>Every Submission will be uniquely identifiable from its Submission Reference.</t>
  </si>
  <si>
    <t>Each Submission consists of Outlets, which are grouped by their Principal.</t>
  </si>
  <si>
    <t>Every Principal will be uniquely identifiable from its Principal Reference.</t>
  </si>
  <si>
    <t>Outlets with no Principal should be grouped together under a single blank Principal.</t>
  </si>
  <si>
    <t>Each Principal will contain one or more Outlets.</t>
  </si>
  <si>
    <t>Each Outlet must contain one or more Settlement Methods where the account is open.</t>
  </si>
  <si>
    <t>Settlement Methods provide a way to group related transactions together.</t>
  </si>
  <si>
    <t>Where the account is closed the Settlement Method must still be provided, if the information is held.</t>
  </si>
  <si>
    <t>Each Settlement Method will contain one or more Transaction Elements.</t>
  </si>
  <si>
    <t>One for each month within the reporting period of the Submission.</t>
  </si>
  <si>
    <t>The aggregate volume and value of related transactions for each period are reported by Settlement Method.</t>
  </si>
  <si>
    <t>** Please note that all data items requested in this specification should be supplied if you hold them ** 
** An Optional signal in the Value Requirement field is in reference to the file not failing the Schemas validation checks for the occasions where the data is not held **</t>
  </si>
  <si>
    <t>XML Element
Requirement</t>
  </si>
  <si>
    <t>Value
Requirement</t>
  </si>
  <si>
    <t>Submission</t>
  </si>
  <si>
    <t>submission_ref</t>
  </si>
  <si>
    <t>Submission Reference</t>
  </si>
  <si>
    <t>If held by the Data Holder, their unique reference for this submission.
If not held, the value should be the Supplier Reference concatenated with the Creation DateTime using a '/'.</t>
  </si>
  <si>
    <t>M</t>
  </si>
  <si>
    <t>CHAR</t>
  </si>
  <si>
    <t>xs:token
minLength=1 maxLength=30</t>
  </si>
  <si>
    <t>submission_type</t>
  </si>
  <si>
    <t>Submission Type</t>
  </si>
  <si>
    <t>A code indicating the type of submission. For corrective submissions, use 'C', otherwise leave blank, and use only as directed.</t>
  </si>
  <si>
    <t>O</t>
  </si>
  <si>
    <t>xs:token
minLength=1 maxLength=1</t>
  </si>
  <si>
    <t>creation_datetime</t>
  </si>
  <si>
    <t>Creation Timestamp</t>
  </si>
  <si>
    <t>The date &amp; time on which this submission was created. 
This is important for identifying resubmissions correctly.</t>
  </si>
  <si>
    <t>DATETIME</t>
  </si>
  <si>
    <t>YYYY-MM-DD
THH:MM:SS</t>
  </si>
  <si>
    <t>xs:dateTime</t>
  </si>
  <si>
    <t>supplier_ref</t>
  </si>
  <si>
    <t>Supplier Reference</t>
  </si>
  <si>
    <t xml:space="preserve">The unique reference by which the Data Holder is known to HMRC. HMRC will supply this identifier. </t>
  </si>
  <si>
    <t>xs:string 
minLength=1 maxLength=10
whiteSpace=collapse</t>
  </si>
  <si>
    <t>supplier_name</t>
  </si>
  <si>
    <t xml:space="preserve">Supplier Name </t>
  </si>
  <si>
    <t xml:space="preserve">The name by which the Data Holder is known to HMRC. HMRC will supply this value. </t>
  </si>
  <si>
    <t>xs:string 
minLength=1 maxLength=100
whiteSpace=collapse</t>
  </si>
  <si>
    <t>reporting_period_start</t>
  </si>
  <si>
    <t>Reporting Period Start</t>
  </si>
  <si>
    <t xml:space="preserve">The start date of the reporting period for which this submission relates to. 
Sequential submissions should have contiguous start and end dates.
Where the reporting period spans multiple months, the Transaction information should be reported separately for each month. </t>
  </si>
  <si>
    <t>DATE</t>
  </si>
  <si>
    <t>YYYY-MM-DD</t>
  </si>
  <si>
    <t>xs:date</t>
  </si>
  <si>
    <t>reporting_period_end</t>
  </si>
  <si>
    <t>Reporting Period End</t>
  </si>
  <si>
    <t>The end date of the reporting period for which this submission relates to.</t>
  </si>
  <si>
    <t>total_transactions</t>
  </si>
  <si>
    <t>Total Volume of Sales Transactions</t>
  </si>
  <si>
    <t>Control total: The total sum of all the transaction volumes supplied in the Transaction information, to ensure submission integrity.</t>
  </si>
  <si>
    <t>INTEGER</t>
  </si>
  <si>
    <t>xs:Integer
totalDigits=12</t>
  </si>
  <si>
    <t>total_sales</t>
  </si>
  <si>
    <t>Total Value of Sales Transactions</t>
  </si>
  <si>
    <t xml:space="preserve">Control total: The total sum of all the sales transaction values supplied in the Transaction information, to ensure submission integrity. Report to two decimal places as a positive or negative value. </t>
  </si>
  <si>
    <t>DECIMAL</t>
  </si>
  <si>
    <t>xs:decimal
fractionDigits=2, totalDigits=20</t>
  </si>
  <si>
    <t>total_cashbacks</t>
  </si>
  <si>
    <t>Total Value of Cashbacks</t>
  </si>
  <si>
    <t>Control total: The total sum of all the cashback values supplied in the Transaction information, to ensure submission integrity. Report to two decimal places.</t>
  </si>
  <si>
    <t>total_chargebacks</t>
  </si>
  <si>
    <t>Total Value of Chargebacks</t>
  </si>
  <si>
    <t xml:space="preserve">Control total: The total sum in of all the chargeback values supplied in the Transaction information, to ensure submission integrity. Report to two decimal places as a positive or negative value. </t>
  </si>
  <si>
    <t>Principal</t>
  </si>
  <si>
    <t>Group all Principals by Submission</t>
  </si>
  <si>
    <t>principal_ref</t>
  </si>
  <si>
    <t>Principal Reference</t>
  </si>
  <si>
    <r>
      <t xml:space="preserve">If the Outlet falls under a Principal, the unique reference/identifier held by the Data Holder for that Principal.
If the Outlet does not fall under a Principal, leave blank.
</t>
    </r>
    <r>
      <rPr>
        <sz val="11"/>
        <rFont val="Calibri"/>
        <family val="2"/>
        <scheme val="minor"/>
      </rPr>
      <t>Outlets with no Principal should be grouped together under a single blank Principal.</t>
    </r>
  </si>
  <si>
    <t>principal_name</t>
  </si>
  <si>
    <t>Principal Name</t>
  </si>
  <si>
    <t>Where a Principal exists, this should be the (registered) name by which the organisation is known to the Data Holder. This could be a sole proprietor (i.e. an Individual), but should not be confused with the owner or contact name for the Outlet.</t>
  </si>
  <si>
    <t>xs:string 
minLength=0 maxLength=100
whiteSpace=collapse</t>
  </si>
  <si>
    <t>principal_address_line1</t>
  </si>
  <si>
    <t>Principal Address Line 1</t>
  </si>
  <si>
    <t>Where a Principal exists, this should be its primary or headquarters address. 
For UK addresses:
Supply the address over address lines 1-5, ensuring that postcode is the last field. 
Enter country code of the address using the ISO3166-2 code convention, or leave blank.
For non-UK addresses:
Supply the address over address lines 1-5, ensuring that the country name and/or country code are correctly included.
Structured addresses are preferred, but if you hold the full address as a single line only, then use line 1 and retain separators wherever appropriate.</t>
  </si>
  <si>
    <t>xs:string 
minLength=0 maxLength=300
whiteSpace=collapse</t>
  </si>
  <si>
    <t>principal_address_line2</t>
  </si>
  <si>
    <t>Principal Address Line 2</t>
  </si>
  <si>
    <t>per line 1 guidance</t>
  </si>
  <si>
    <t>xs:string 
minLength=0 maxLength=50
whiteSpace=collapse</t>
  </si>
  <si>
    <t>principal_address_line3</t>
  </si>
  <si>
    <t>Principal Address Line 3</t>
  </si>
  <si>
    <t>principal_address_line4</t>
  </si>
  <si>
    <t>Principal Address Line 4</t>
  </si>
  <si>
    <t>principal_address_line5</t>
  </si>
  <si>
    <t>Principal Address Line 5</t>
  </si>
  <si>
    <t>principal_address_postcode</t>
  </si>
  <si>
    <t>Principal Address Postcode</t>
  </si>
  <si>
    <t>xs:string 
minLength=0 maxLength=10
whiteSpace=collapse
pattern=[A-Za-z0-9\s]*|</t>
  </si>
  <si>
    <t>principal_country_code</t>
  </si>
  <si>
    <t>Principal Country Code</t>
  </si>
  <si>
    <r>
      <rPr>
        <i/>
        <sz val="11"/>
        <color theme="1"/>
        <rFont val="Calibri"/>
        <family val="2"/>
        <scheme val="minor"/>
      </rPr>
      <t>per line 1 guidance</t>
    </r>
    <r>
      <rPr>
        <sz val="11"/>
        <color theme="1"/>
        <rFont val="Calibri"/>
        <family val="2"/>
        <scheme val="minor"/>
      </rPr>
      <t xml:space="preserve">
This should be the country code of the address using the ISO3166-2 code convention. </t>
    </r>
  </si>
  <si>
    <t>xs:string
pattern=[A-Za-z][A-Za-z]|</t>
  </si>
  <si>
    <t>principal_phone</t>
  </si>
  <si>
    <t>Principal Phone Number</t>
  </si>
  <si>
    <t>Where a Principal exists, the phone number held for the Principal.  Only one phone number to be provided.</t>
  </si>
  <si>
    <t>xs:string
pattern=[\+0-9\(\)\-\s]{1,35}|</t>
  </si>
  <si>
    <t>principal_email</t>
  </si>
  <si>
    <t>Principal Email Address</t>
  </si>
  <si>
    <t>Where a Principal exists, the primary email address for the Principal.  Only one email address to be provided.</t>
  </si>
  <si>
    <t>xs:string
pattern=[^@]+@[^@]+|</t>
  </si>
  <si>
    <t>principal_vrn</t>
  </si>
  <si>
    <t>Principal VAT Registration Number</t>
  </si>
  <si>
    <t>Where a Principal exists, the VAT Registration Number for the Principal.  Only one VAT number to be provided.</t>
  </si>
  <si>
    <t>xs:string
pattern=[A-Za-z0-9\s]{1,20}|</t>
  </si>
  <si>
    <t>Outlet</t>
  </si>
  <si>
    <t>Group all Outlets by Principal Reference</t>
  </si>
  <si>
    <t>outlet_ref</t>
  </si>
  <si>
    <t>Outlet Reference</t>
  </si>
  <si>
    <t xml:space="preserve">The unique reference/identifier held by the Data Holder for the Outlet. </t>
  </si>
  <si>
    <t>xs:token
minLength=1 maxLength=60</t>
  </si>
  <si>
    <t>outlet_name</t>
  </si>
  <si>
    <t>Outlet Name</t>
  </si>
  <si>
    <t>The name by which the Outlet is known to the Data Holder.</t>
  </si>
  <si>
    <t>outlet_address_line1</t>
  </si>
  <si>
    <t>Outlet Address Line 1</t>
  </si>
  <si>
    <t>The UK Trading address for the Outlet must be provided if held. Only leave blank if details not known by the Data Holder.
Supply the address over address lines 1-5, ensuring that postcode is the last field. 
Enter 'GB' for the Country Code, country code of the address using the ISO3166-2 code convention, or leave blank.
Structured addresses are preferred, but if you hold the full address as a single line only, then use line 1 and retain separators wherever appropriate.</t>
  </si>
  <si>
    <t>outlet_address_line2</t>
  </si>
  <si>
    <t>Outlet Address Line 2</t>
  </si>
  <si>
    <t>outlet_address_line3</t>
  </si>
  <si>
    <t>Outlet Address Line 3</t>
  </si>
  <si>
    <t>outlet_address_line4</t>
  </si>
  <si>
    <t>Outlet Address Line 4</t>
  </si>
  <si>
    <t>outlet_address_line5</t>
  </si>
  <si>
    <t>Outlet Address Line 5</t>
  </si>
  <si>
    <t>outlet_address_postcode</t>
  </si>
  <si>
    <t>Outlet Address Postcode</t>
  </si>
  <si>
    <t>outlet_country_code</t>
  </si>
  <si>
    <t>Outlet Country Code</t>
  </si>
  <si>
    <t>outlet_owner_name</t>
  </si>
  <si>
    <t>Outlet Owner Name</t>
  </si>
  <si>
    <t>Where the Outlet is owned by a sole proprietor (individual), this should be business owner's name. Otherwise, leave blank.</t>
  </si>
  <si>
    <t>outlet_owner_dob</t>
  </si>
  <si>
    <t>Outlet Owner Date of Birth</t>
  </si>
  <si>
    <t>Where the Outlet is owned by a sole proprietor (individual), this should be business owner's Date of Birth. Otherwise, leave blank.</t>
  </si>
  <si>
    <t>optionalDate xs:date</t>
  </si>
  <si>
    <t>outlet_contact_name</t>
  </si>
  <si>
    <t>Outlet Contact Name</t>
  </si>
  <si>
    <t>The designated contact name for the Outlet; this should be a named individual.</t>
  </si>
  <si>
    <t>outlet_contact_phone</t>
  </si>
  <si>
    <t>Outlet Phone Number</t>
  </si>
  <si>
    <t>The primary phone number for the outlet designated contact, as held by the Data Holder. Only one phone number to be supplied.</t>
  </si>
  <si>
    <t>outlet_contact_email</t>
  </si>
  <si>
    <t>Outlet Email Address</t>
  </si>
  <si>
    <t>The primary email address for the outlet designated contact, as held by the Data Holder. Only one email address to be supplied.</t>
  </si>
  <si>
    <t>xs:string
pattern=[^@/\\\|]+@[^@/\\\|]+|</t>
  </si>
  <si>
    <t>outlet_national _insurance_number</t>
  </si>
  <si>
    <t>National Insurance number</t>
  </si>
  <si>
    <t>A unique, personal identifier  to record an individual's tax and National Insurance contributions</t>
  </si>
  <si>
    <t>oulet_company_registration_number</t>
  </si>
  <si>
    <t>Company number</t>
  </si>
  <si>
    <t>A unique 8-character code assigned to incorporated businesses in the UK by Companies house</t>
  </si>
  <si>
    <t>outlet_vrn</t>
  </si>
  <si>
    <t>Outlet VAT Registration Number</t>
  </si>
  <si>
    <t>The VAT Registration Number for the Outlet. Only one VAT number to be provided.</t>
  </si>
  <si>
    <t>outlet_mcc</t>
  </si>
  <si>
    <t>Outlet Merchant Category Code</t>
  </si>
  <si>
    <t>The (ISO 18245) Merchant Category Code describing the nature of business.</t>
  </si>
  <si>
    <t>xs:string
pattern=[0-9]{1,4}</t>
  </si>
  <si>
    <t>outlet_open_date</t>
  </si>
  <si>
    <t>Outlet Account Opened Date</t>
  </si>
  <si>
    <t>Indicates the date that the Outlet first opened the account with the Data Holder. In the event of reopening of a dormant account, do not restate this date - use date the account was first opened.</t>
  </si>
  <si>
    <t>outlet_closed_date</t>
  </si>
  <si>
    <t>Outlet Account Closed Date</t>
  </si>
  <si>
    <t>Indicates the date that the Outlet closed the account with the Data Holder. 
If account is still open - even if dormant, leave this blank (do not use filler such as N/A or 000000, etc.).</t>
  </si>
  <si>
    <t xml:space="preserve">Settlement Method </t>
  </si>
  <si>
    <t>Group all Settlement Methods by Outlet</t>
  </si>
  <si>
    <t>settlement_method_ref</t>
  </si>
  <si>
    <t>Settlement Method Reference</t>
  </si>
  <si>
    <t xml:space="preserve">The unique reference/identifier held by the Data Holder for the associated Settlement method. If the Data Holder does not hold such a reference, then a unique reference should be either:
a) derived from the supplied Settlement info by concatenating selected (whitespace-stripped) fields (e.g. settlement_bank_sortcode + settlement_bank_account + settlement_currency), or;
b) established using a incrementing integer. 
The details for at least one settlement method must be provided where the account is open. If the account is closed and you have the settlement method please supply this.
</t>
  </si>
  <si>
    <t>xs:token
minLength=1 maxLength=100</t>
  </si>
  <si>
    <t>settlement_bank_sortcode</t>
  </si>
  <si>
    <t>Bank Sort Code</t>
  </si>
  <si>
    <t>The Sort Code of the bank account used for Settlement.  Only leave blank if providing IBAN or using an alternative settlement method; in which case, complete IBAN or a Alternative Settlement Method &amp; Reference fields.                                                            The details for at least one settlement method must be provided where the account is open. If the account is closed please provide details if held.
For overseas banks accounts, please follow the instructions in the Alternative Settlement Method &amp; Reference fields.</t>
  </si>
  <si>
    <t>core:SortCodeType
xs:string
pattern=[0-9]{6}</t>
  </si>
  <si>
    <t>settlement_bank_account</t>
  </si>
  <si>
    <t>Bank Account Number</t>
  </si>
  <si>
    <t>The Account Number of the bank account used for Settlement. Only leave blank if providing IBAN or using an alternative settlement method; in which case, complete IBAN or a Alternative Settlement Method &amp; Reference fields.                                           The details for at least one settlement method must be provided where the account is open. If the account is closed please provide details if held.
For overseas banks accounts, please follow the instructions in the Alternative Settlement Method &amp; Reference fields.</t>
  </si>
  <si>
    <t>core:AccountNumberType
xs:string
pattern=[0-9]{8}</t>
  </si>
  <si>
    <t>settlement_bank_name</t>
  </si>
  <si>
    <t>Bank Account Name</t>
  </si>
  <si>
    <t>The Account Name of the bank account used for Settlement.  Only leave blank if providing IBAN or using an alternative settlement method; in which case, complete IBAN or a Alternative Settlement Method &amp; Reference fields.                                          The details for at least one settlement method must be provided where the account is open. If the account is closed please provide details if held.
For overseas banks accounts, please follow the instructions in the Alternative Settlement Method &amp; Reference fields.</t>
  </si>
  <si>
    <t>settlement_iban</t>
  </si>
  <si>
    <t>International Bank Account Number</t>
  </si>
  <si>
    <t>The IBAN of the account used for Settlement. Leave blank if providing details of Bank Sort Code, Bank account number and Bank Account Name or using an alternative settlement method; in which case, complete bank details or Alternative Settlement Method &amp; Reference fields.                                                                                                       The details for at least one settlement method must be provided where the account is open. If the account is closed provide details if held.</t>
  </si>
  <si>
    <t>xs:string
pattern=[A-Za-z0-9\s]{1,34}|</t>
  </si>
  <si>
    <t>settlement_currency</t>
  </si>
  <si>
    <t>Account Currency</t>
  </si>
  <si>
    <t>The currency of the account using ISO code 4217. All transaction information should be reported in functional currency of the account. HMRC will convert these values.</t>
  </si>
  <si>
    <t>xs:string
pattern=[A-Za-z][A-Za-z][A-Za-z]|</t>
  </si>
  <si>
    <t>settlement_alt_method</t>
  </si>
  <si>
    <t>Alternative Settlement Method</t>
  </si>
  <si>
    <t>For overseas bank accounts state 'Overseas bank'.
Where the settlement method is not via Bank/IBAN, this must describe the alternative settlement method (examples include: Some Building Societies, ACH, AliPay, Payoneer, Paypal, Western Union, or drawdown using Debit Card, or holding funds within the merchant's account with the Data Holder)                                                                              The details for at least one settlement method must be provided where the account is open. If the account is closed provide details, if held.</t>
  </si>
  <si>
    <t>xs:string 
minLength=0 maxLength=30
whiteSpace=collapse</t>
  </si>
  <si>
    <t>settlement_alt_method_ref</t>
  </si>
  <si>
    <t>Alternative Settlement Method Reference</t>
  </si>
  <si>
    <t xml:space="preserve">Where the settlement method is via Bank/IBAN, leave blank.                                            For overseas bank accounts provide: the Sort code and Account number separated by "/".
Where an Alternative Settlement Method is specified, this reference should differentiate related transaction groups (e.g. if using Paypal, we expect to see the associated paypal email address or account reference).
</t>
  </si>
  <si>
    <t>Transaction</t>
  </si>
  <si>
    <t>Group all Transactions by Settlement Method</t>
  </si>
  <si>
    <t>corrected_transaction_ref</t>
  </si>
  <si>
    <t>Corrected Transaction Reference</t>
  </si>
  <si>
    <t xml:space="preserve">Where a submission type is defined as a correction, then this field is required to indicate the previous Transaction Reference record which the new entry will replace. </t>
  </si>
  <si>
    <t>xs:token
minLength=1 maxLength=250</t>
  </si>
  <si>
    <t>transaction_ref</t>
  </si>
  <si>
    <t>Transaction Reference</t>
  </si>
  <si>
    <t>This value should be derived by concatenating all the (whitespace-stripped) references and the Reporting Period, using a '/', to create a unique reference which should only differ on resubmissions by the Creation Date.</t>
  </si>
  <si>
    <t>transaction_period</t>
  </si>
  <si>
    <t>Reporting Period (Month)</t>
  </si>
  <si>
    <t>The calendar month which the transactions information relates to.</t>
  </si>
  <si>
    <t>YYYY-MM</t>
  </si>
  <si>
    <t>xs:gYearMonth</t>
  </si>
  <si>
    <t>transaction_volume</t>
  </si>
  <si>
    <t>Volume of Sales Transactions</t>
  </si>
  <si>
    <t>The number of sales transactions, net of refunds, that occured in the reporting period, for the associated Settlement Reference.
Do not include Chargeback transactions.</t>
  </si>
  <si>
    <t>transaction_sales</t>
  </si>
  <si>
    <t>Value of Sales Transactions</t>
  </si>
  <si>
    <t xml:space="preserve">The aggregate value in account currency of Sales transactions, net of refunds, that occured in the reporting period, for the associated Settlement Reference. Report to two decimal places as a positive or negative value. 
Do not include Chargeback transactions. </t>
  </si>
  <si>
    <t>transaction_cashbacks</t>
  </si>
  <si>
    <t>Value of Cashbacks</t>
  </si>
  <si>
    <t>The aggregate value in account currency of Cashbacks that occured in the reporting period, for the associated Settlement Reference. Report to two decimal places.</t>
  </si>
  <si>
    <t>transaction_chargebacks</t>
  </si>
  <si>
    <t>Value of Chargebacks</t>
  </si>
  <si>
    <t>The aggregate value in account currency of Chargebacks that occured in the reporting period, for the associated Settlement Reference.  Report to two decimal places as a positive or negative value.                                                                                                     HMRC expectation is that a chargeback will be expressed as a postive and a reversal will be negative.</t>
  </si>
  <si>
    <t>Scenario</t>
  </si>
  <si>
    <t>Supplier Type</t>
  </si>
  <si>
    <t>Principal/Outlet Type</t>
  </si>
  <si>
    <t>Settlement Method</t>
  </si>
  <si>
    <t>Principal(s)</t>
  </si>
  <si>
    <t>Outlet(s)</t>
  </si>
  <si>
    <t>Settlement Method(s)</t>
  </si>
  <si>
    <t>Sole Proprietor</t>
  </si>
  <si>
    <t>Single Outlet with no Principal</t>
  </si>
  <si>
    <t>Single Settlement Method</t>
  </si>
  <si>
    <t>(Leave Blank)</t>
  </si>
  <si>
    <t>The Independent Shop</t>
  </si>
  <si>
    <t>Bank Account 1</t>
  </si>
  <si>
    <t>The Online Trader</t>
  </si>
  <si>
    <t>Alt: Paypal 1</t>
  </si>
  <si>
    <t>Multiple Settlement Methods 
(multiple currencies)</t>
  </si>
  <si>
    <t>The Port Trader</t>
  </si>
  <si>
    <t>Bank Account 1 (GBP)</t>
  </si>
  <si>
    <t>Bank Account 2 (EUR)</t>
  </si>
  <si>
    <t>Limited Company</t>
  </si>
  <si>
    <t>Lemonade2U Ltd</t>
  </si>
  <si>
    <t>Multiple Outlets under a Principal</t>
  </si>
  <si>
    <r>
      <t>Single</t>
    </r>
    <r>
      <rPr>
        <b/>
        <sz val="11"/>
        <color theme="4"/>
        <rFont val="Calibri"/>
        <family val="2"/>
        <scheme val="minor"/>
      </rPr>
      <t xml:space="preserve"> </t>
    </r>
    <r>
      <rPr>
        <sz val="11"/>
        <color theme="4"/>
        <rFont val="Calibri"/>
        <family val="2"/>
        <scheme val="minor"/>
      </rPr>
      <t>Settlement Method
(shared account)</t>
    </r>
  </si>
  <si>
    <t>Ms Mary Poppins</t>
  </si>
  <si>
    <t>Mary Poppins' Shop 1</t>
  </si>
  <si>
    <t>Mary Poppins' Shop 2</t>
  </si>
  <si>
    <t>Single Outlet under a Principal</t>
  </si>
  <si>
    <t>Multiple Settlement Methods 
(bank &amp; alternative)</t>
  </si>
  <si>
    <t>Mary Poppins' Shop</t>
  </si>
  <si>
    <t>Lemonade2U Group PLC</t>
  </si>
  <si>
    <t>Orangeade2U Ltd</t>
  </si>
  <si>
    <t>Multiple Settlement Methods 
(bank &amp; alternative, shared accounts)</t>
  </si>
  <si>
    <t>Multiple Settlements
(multiple currencies)</t>
  </si>
  <si>
    <t>Bureaux de Change Ltd</t>
  </si>
  <si>
    <t>BDC Airport Ltd</t>
  </si>
  <si>
    <t>Bank Account 2 (USD)</t>
  </si>
  <si>
    <t>Bank Account 3 (EUR)</t>
  </si>
  <si>
    <t>Corporate Group</t>
  </si>
  <si>
    <t>Multiple Outlets under multiple Principals</t>
  </si>
  <si>
    <r>
      <rPr>
        <b/>
        <sz val="11"/>
        <color theme="4"/>
        <rFont val="Calibri"/>
        <family val="2"/>
        <scheme val="minor"/>
      </rPr>
      <t>Mixed</t>
    </r>
    <r>
      <rPr>
        <sz val="11"/>
        <color theme="4"/>
        <rFont val="Calibri"/>
        <family val="2"/>
        <scheme val="minor"/>
      </rPr>
      <t xml:space="preserve"> Settlements
(shared accounts)
(multiple currencies)
(bank &amp; alternative)</t>
    </r>
  </si>
  <si>
    <t>Bureaux de Change Ltd (North)</t>
  </si>
  <si>
    <t>BDC Leeds Ltd</t>
  </si>
  <si>
    <t>BDC Birmingham Ltd</t>
  </si>
  <si>
    <t>Subsequently Corrected</t>
  </si>
  <si>
    <t>Bureaux de Change Ltd (South)</t>
  </si>
  <si>
    <t>BDC Exeter Ltd</t>
  </si>
  <si>
    <t>BDC Plymouth Ltd</t>
  </si>
  <si>
    <t>Bureaux de Change Ltd (Online)</t>
  </si>
  <si>
    <t>BDC Click Ltd</t>
  </si>
  <si>
    <t>Bank Account 3 (GBP)</t>
  </si>
  <si>
    <t>count</t>
  </si>
  <si>
    <t>example of a derived (lookup) key</t>
  </si>
  <si>
    <t>Submission : Complex Example</t>
  </si>
  <si>
    <t>This example illustrates scenario 10, showing a complex example of multiple Outlets under multiple Principals, with mixed settlement methods</t>
  </si>
  <si>
    <t/>
  </si>
  <si>
    <t>2022-04-14T14:25:01</t>
  </si>
  <si>
    <t>MA0001</t>
  </si>
  <si>
    <t>Scenario 10 - Complex Example for Corporate Group</t>
  </si>
  <si>
    <t>2022-01-01</t>
  </si>
  <si>
    <t>2022-03-31</t>
  </si>
  <si>
    <t>Principal 1: Bureaux de Change Ltd (North)</t>
  </si>
  <si>
    <t>PR0001</t>
  </si>
  <si>
    <t>The Bureaux</t>
  </si>
  <si>
    <t>Salford</t>
  </si>
  <si>
    <t>Manchester</t>
  </si>
  <si>
    <t>M60 2ZR</t>
  </si>
  <si>
    <t>GB</t>
  </si>
  <si>
    <t>This example illustrates a correction of the previously supplied transaction and settlement information for MA0002</t>
  </si>
  <si>
    <t>+441111111111</t>
  </si>
  <si>
    <t>MA0001/2022-04-14T14:25:01/PR0001/OUT002/SR101/2022-01</t>
  </si>
  <si>
    <t>bureauxhq@dechangeltd.co.uk</t>
  </si>
  <si>
    <t>MA0001/2022-04-14T14:25:01/PR0001/OUT002/SR101/2022-02</t>
  </si>
  <si>
    <t>GB  111 1111 11</t>
  </si>
  <si>
    <t>MA0001/2022-04-14T14:25:01/PR0001/OUT002/SR101/2022-03</t>
  </si>
  <si>
    <t>Outlet 1: BDC Leeds Ltd</t>
  </si>
  <si>
    <t>OUT001</t>
  </si>
  <si>
    <t>This example illustrates scenario 1, showing a simple example of single Outlet under no Principal, with a single settlement method.</t>
  </si>
  <si>
    <t>Victoria Moor Building</t>
  </si>
  <si>
    <t>Victoria Wall Leon Street</t>
  </si>
  <si>
    <t>Leeds</t>
  </si>
  <si>
    <t>LS56 UEW</t>
  </si>
  <si>
    <t>Harold Leader</t>
  </si>
  <si>
    <t>+441114567890</t>
  </si>
  <si>
    <t>harold.leader@dechangeltd.co.uk</t>
  </si>
  <si>
    <t>outlet_national_insurance_number</t>
  </si>
  <si>
    <t>ZZ098765A</t>
  </si>
  <si>
    <t>outlet_company_registration_number</t>
  </si>
  <si>
    <t>98765432</t>
  </si>
  <si>
    <t>000 0000 01</t>
  </si>
  <si>
    <t>6051</t>
  </si>
  <si>
    <t>2002-05-02</t>
  </si>
  <si>
    <t>Settlement: Bank Account 1 (GBP) - Shared</t>
  </si>
  <si>
    <t>settlement_ref</t>
  </si>
  <si>
    <t>SR101</t>
  </si>
  <si>
    <t>BDC Group Limited</t>
  </si>
  <si>
    <t>GB24BKEN01020312345678</t>
  </si>
  <si>
    <t>GBP</t>
  </si>
  <si>
    <t>settlement_alt_ref</t>
  </si>
  <si>
    <t>2022-01</t>
  </si>
  <si>
    <t>2022-03</t>
  </si>
  <si>
    <t>Outlet 2: BDC Birmingham Ltd</t>
  </si>
  <si>
    <t>OUT002</t>
  </si>
  <si>
    <t>New Villa Building</t>
  </si>
  <si>
    <t>Chad Valley St</t>
  </si>
  <si>
    <t>Birmingham</t>
  </si>
  <si>
    <t>B15 9OP</t>
  </si>
  <si>
    <t>Steven Brummy</t>
  </si>
  <si>
    <t>+442224567890</t>
  </si>
  <si>
    <t>steven.brummy@dechangeltd.co.uk</t>
  </si>
  <si>
    <t>outlet_national_insurance _number</t>
  </si>
  <si>
    <t>34567890</t>
  </si>
  <si>
    <t>000 0000 02</t>
  </si>
  <si>
    <t>2013-12-01</t>
  </si>
  <si>
    <t>2022-02</t>
  </si>
  <si>
    <t>Principal 2: Bureaux de Change Ltd (South)</t>
  </si>
  <si>
    <t>PR0002</t>
  </si>
  <si>
    <t>De Change London PLC</t>
  </si>
  <si>
    <t>Southend Way</t>
  </si>
  <si>
    <t>LN5 0NN</t>
  </si>
  <si>
    <t>+442222222222</t>
  </si>
  <si>
    <t>bureauxhqsouth@dechangeltd.co.uk</t>
  </si>
  <si>
    <t>GB222222222</t>
  </si>
  <si>
    <t>Outlet 3: BDC Exeter Ltd</t>
  </si>
  <si>
    <t>OUT003</t>
  </si>
  <si>
    <t>Grecians Place</t>
  </si>
  <si>
    <t>Bristol Way</t>
  </si>
  <si>
    <t>Exeter</t>
  </si>
  <si>
    <t>EX5 5YV</t>
  </si>
  <si>
    <t>Fran Southie</t>
  </si>
  <si>
    <t>+443334567890</t>
  </si>
  <si>
    <t>fran.southie@dechangeltd.co.uk</t>
  </si>
  <si>
    <t>outlet_national-insurance_number</t>
  </si>
  <si>
    <t>YY876543B</t>
  </si>
  <si>
    <t>1996-01-06</t>
  </si>
  <si>
    <t>Outlet 4: BDC Plymouth Ltd</t>
  </si>
  <si>
    <t>OUT004</t>
  </si>
  <si>
    <t>Argyle House</t>
  </si>
  <si>
    <t>Ocean View St</t>
  </si>
  <si>
    <t>PL2 7KZ</t>
  </si>
  <si>
    <t>Claire Ships</t>
  </si>
  <si>
    <t>+444444567890</t>
  </si>
  <si>
    <t>plymouth@dechangeltd.co.uk</t>
  </si>
  <si>
    <t>XX234567C</t>
  </si>
  <si>
    <t>000 0000 04</t>
  </si>
  <si>
    <t>2020-11-19</t>
  </si>
  <si>
    <t>Settlement: Bank Account 2 (EUR)</t>
  </si>
  <si>
    <t>SR201</t>
  </si>
  <si>
    <t>555555</t>
  </si>
  <si>
    <t>99999999</t>
  </si>
  <si>
    <t>EUR</t>
  </si>
  <si>
    <t>Principal 3: Bureaux de Change Ltd (Online)</t>
  </si>
  <si>
    <t>PR0003</t>
  </si>
  <si>
    <t>De Change House</t>
  </si>
  <si>
    <t>11 Cloud Street</t>
  </si>
  <si>
    <t>Azure</t>
  </si>
  <si>
    <t>AZ1 2RE</t>
  </si>
  <si>
    <t>+443333333333</t>
  </si>
  <si>
    <t>online@dechangeltd.co.uk</t>
  </si>
  <si>
    <t>333333333</t>
  </si>
  <si>
    <t>Outlet 5: BDC Click Ltd</t>
  </si>
  <si>
    <t>OUT005</t>
  </si>
  <si>
    <t>Sarah Clicker</t>
  </si>
  <si>
    <t>+445554567890</t>
  </si>
  <si>
    <t>s.clicker@dechangeltd.co.uk</t>
  </si>
  <si>
    <t>76767676</t>
  </si>
  <si>
    <t>GB 000 0000 05</t>
  </si>
  <si>
    <t>2021-03-09</t>
  </si>
  <si>
    <t>Settlement: Bank Account 3 (GBP)</t>
  </si>
  <si>
    <t>SR301</t>
  </si>
  <si>
    <t>222222</t>
  </si>
  <si>
    <t>Settlement: Paypal 1</t>
  </si>
  <si>
    <t>SR302</t>
  </si>
  <si>
    <t>Paypal</t>
  </si>
  <si>
    <t>bdcgroup@dechangeltd.co.uk</t>
  </si>
  <si>
    <t>Submission : Complex Example Correction</t>
  </si>
  <si>
    <t>C</t>
  </si>
  <si>
    <t>2022-04-15T08:00:00</t>
  </si>
  <si>
    <t>SR101_CORRECTION</t>
  </si>
  <si>
    <t>112299</t>
  </si>
  <si>
    <t>11170008</t>
  </si>
  <si>
    <t>Submission : Simple Example</t>
  </si>
  <si>
    <t>2022-04-15T00:00:00</t>
  </si>
  <si>
    <t>MA0002</t>
  </si>
  <si>
    <t>Scenario 1 - Simple Example for Small Trader</t>
  </si>
  <si>
    <t>Principal 4: No Principal present illustration for Scenario 1</t>
  </si>
  <si>
    <t>Outlet 6: An Independent Shop</t>
  </si>
  <si>
    <t>OUT006</t>
  </si>
  <si>
    <t>An Independent Shop</t>
  </si>
  <si>
    <t>1 Highstreet</t>
  </si>
  <si>
    <t>Supercalifragilistic</t>
  </si>
  <si>
    <t>SU39 5GR</t>
  </si>
  <si>
    <t>1964-08-27</t>
  </si>
  <si>
    <t>Ms J Andrews</t>
  </si>
  <si>
    <t>+446664567890</t>
  </si>
  <si>
    <t>mpops@indieshop.com</t>
  </si>
  <si>
    <t>ZZ565656D</t>
  </si>
  <si>
    <t>7922</t>
  </si>
  <si>
    <t>2001-01-01</t>
  </si>
  <si>
    <t>2022-04-01</t>
  </si>
  <si>
    <t>SR401</t>
  </si>
  <si>
    <t>666666</t>
  </si>
  <si>
    <t>66666666</t>
  </si>
  <si>
    <t>Van Dyke &amp;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</si>
</sst>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
      <sz val="11"/>
      <color rgb="FFFF0000"/>
      <name val="Calibri"/>
      <family val="2"/>
      <scheme val="minor"/>
    </font>
    <font>
      <sz val="11"/>
      <color rgb="FF00B0F0"/>
      <name val="Calibri"/>
      <family val="2"/>
      <scheme val="minor"/>
    </font>
    <font>
      <b/>
      <sz val="12"/>
      <color theme="1"/>
      <name val="Calibri"/>
      <family val="2"/>
      <scheme val="minor"/>
    </font>
    <font>
      <b/>
      <i/>
      <sz val="12"/>
      <color theme="1"/>
      <name val="Calibri"/>
      <family val="2"/>
      <scheme val="minor"/>
    </font>
    <font>
      <b/>
      <sz val="12"/>
      <color rgb="FF00B0F0"/>
      <name val="Calibri"/>
      <family val="2"/>
      <scheme val="minor"/>
    </font>
    <font>
      <b/>
      <sz val="12"/>
      <color rgb="FFFF0000"/>
      <name val="Calibri"/>
      <family val="2"/>
      <scheme val="minor"/>
    </font>
    <font>
      <sz val="12"/>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sz val="11"/>
      <name val="Calibri"/>
      <family val="2"/>
      <scheme val="minor"/>
    </font>
    <font>
      <sz val="11"/>
      <color rgb="FFED7D31"/>
      <name val="Calibri"/>
      <family val="2"/>
      <scheme val="minor"/>
    </font>
    <font>
      <sz val="11"/>
      <color rgb="FF000000"/>
      <name val="Calibri"/>
      <family val="2"/>
      <scheme val="minor"/>
    </font>
    <font>
      <sz val="11"/>
      <color rgb="FF808080"/>
      <name val="Calibri"/>
      <family val="2"/>
      <scheme val="minor"/>
    </font>
    <font>
      <b/>
      <sz val="11"/>
      <color rgb="FFED7D31"/>
      <name val="Calibri"/>
      <family val="2"/>
      <scheme val="minor"/>
    </font>
    <font>
      <sz val="11"/>
      <color theme="4"/>
      <name val="Calibri"/>
      <family val="2"/>
      <scheme val="minor"/>
    </font>
    <font>
      <b/>
      <sz val="11"/>
      <color theme="4"/>
      <name val="Calibri"/>
      <family val="2"/>
      <scheme val="minor"/>
    </font>
    <font>
      <sz val="11"/>
      <color rgb="FF9C0006"/>
      <name val="Calibri"/>
      <family val="2"/>
      <scheme val="minor"/>
    </font>
    <font>
      <b/>
      <sz val="12"/>
      <color theme="6"/>
      <name val="Calibri"/>
      <family val="2"/>
      <scheme val="minor"/>
    </font>
    <font>
      <sz val="11"/>
      <color theme="6"/>
      <name val="Calibri"/>
      <family val="2"/>
      <scheme val="minor"/>
    </font>
    <font>
      <b/>
      <sz val="11"/>
      <name val="Calibri"/>
      <family val="2"/>
      <scheme val="minor"/>
    </font>
    <font>
      <sz val="11"/>
      <color theme="1"/>
      <name val="Calibri"/>
      <family val="2"/>
    </font>
    <font>
      <sz val="11"/>
      <color rgb="FF9C5700"/>
      <name val="Calibri"/>
      <family val="2"/>
      <scheme val="minor"/>
    </font>
    <font>
      <sz val="11"/>
      <name val="Calibri"/>
      <family val="2"/>
    </font>
  </fonts>
  <fills count="9">
    <fill>
      <patternFill patternType="none"/>
    </fill>
    <fill>
      <patternFill patternType="gray125"/>
    </fill>
    <fill>
      <patternFill patternType="solid">
        <fgColor theme="7" tint="0.79998168889431442"/>
        <bgColor indexed="64"/>
      </patternFill>
    </fill>
    <fill>
      <patternFill patternType="solid">
        <fgColor rgb="FFFFC7CE"/>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FFEB9C"/>
      </patternFill>
    </fill>
  </fills>
  <borders count="21">
    <border>
      <left/>
      <right/>
      <top/>
      <bottom/>
      <diagonal/>
    </border>
    <border>
      <left/>
      <right/>
      <top/>
      <bottom style="thin">
        <color indexed="64"/>
      </bottom>
      <diagonal/>
    </border>
    <border>
      <left/>
      <right/>
      <top/>
      <bottom style="thick">
        <color theme="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style="thick">
        <color theme="4"/>
      </left>
      <right/>
      <top style="thick">
        <color theme="4"/>
      </top>
      <bottom style="thick">
        <color theme="4"/>
      </bottom>
      <diagonal/>
    </border>
    <border>
      <left/>
      <right/>
      <top style="thick">
        <color theme="4"/>
      </top>
      <bottom style="thick">
        <color theme="4"/>
      </bottom>
      <diagonal/>
    </border>
    <border>
      <left/>
      <right style="thick">
        <color theme="4"/>
      </right>
      <top style="thick">
        <color theme="4"/>
      </top>
      <bottom style="thick">
        <color theme="4"/>
      </bottom>
      <diagonal/>
    </border>
  </borders>
  <cellStyleXfs count="4">
    <xf numFmtId="0" fontId="0" fillId="0" borderId="0"/>
    <xf numFmtId="0" fontId="11" fillId="0" borderId="0" applyNumberFormat="0" applyFill="0" applyBorder="0" applyAlignment="0" applyProtection="0"/>
    <xf numFmtId="0" fontId="21" fillId="3" borderId="0" applyNumberFormat="0" applyBorder="0" applyAlignment="0" applyProtection="0"/>
    <xf numFmtId="0" fontId="26" fillId="8" borderId="0" applyNumberFormat="0" applyBorder="0" applyAlignment="0" applyProtection="0"/>
  </cellStyleXfs>
  <cellXfs count="241">
    <xf numFmtId="0" fontId="0" fillId="0" borderId="0" xfId="0"/>
    <xf numFmtId="0" fontId="1" fillId="0" borderId="0" xfId="0" applyFont="1"/>
    <xf numFmtId="0" fontId="0" fillId="0" borderId="0" xfId="0" applyAlignment="1">
      <alignment vertical="top"/>
    </xf>
    <xf numFmtId="0" fontId="5"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8" fillId="2" borderId="1" xfId="0" applyFont="1" applyFill="1" applyBorder="1" applyAlignment="1">
      <alignment vertical="top"/>
    </xf>
    <xf numFmtId="0" fontId="6" fillId="2" borderId="1" xfId="0" applyFont="1" applyFill="1" applyBorder="1" applyAlignment="1">
      <alignment vertical="top"/>
    </xf>
    <xf numFmtId="0" fontId="0" fillId="0" borderId="0" xfId="0" applyAlignment="1">
      <alignment vertical="top" wrapText="1"/>
    </xf>
    <xf numFmtId="0" fontId="6" fillId="0" borderId="0" xfId="0" applyFont="1" applyAlignment="1">
      <alignment vertical="top"/>
    </xf>
    <xf numFmtId="0" fontId="6" fillId="0" borderId="0" xfId="0" applyFont="1" applyAlignment="1">
      <alignment vertical="top" wrapText="1"/>
    </xf>
    <xf numFmtId="0" fontId="10" fillId="0" borderId="0" xfId="0" applyFont="1" applyAlignment="1">
      <alignment vertical="top"/>
    </xf>
    <xf numFmtId="0" fontId="6" fillId="2" borderId="1" xfId="0" applyFont="1" applyFill="1" applyBorder="1" applyAlignment="1">
      <alignment vertical="top" wrapText="1"/>
    </xf>
    <xf numFmtId="0" fontId="5" fillId="0" borderId="0" xfId="0" applyFont="1" applyAlignment="1">
      <alignment vertical="top" wrapText="1"/>
    </xf>
    <xf numFmtId="0" fontId="9" fillId="2" borderId="1" xfId="0" applyFont="1" applyFill="1" applyBorder="1" applyAlignment="1">
      <alignment vertical="top"/>
    </xf>
    <xf numFmtId="0" fontId="6" fillId="2" borderId="1" xfId="0" applyFont="1" applyFill="1" applyBorder="1" applyAlignment="1">
      <alignment horizontal="center" vertical="top"/>
    </xf>
    <xf numFmtId="0" fontId="0" fillId="0" borderId="0" xfId="0" applyAlignment="1">
      <alignment horizontal="center" vertical="top"/>
    </xf>
    <xf numFmtId="0" fontId="3" fillId="0" borderId="0" xfId="0" applyFont="1" applyAlignment="1">
      <alignment horizontal="center" vertical="top"/>
    </xf>
    <xf numFmtId="0" fontId="7" fillId="2" borderId="1" xfId="0" applyFont="1" applyFill="1" applyBorder="1" applyAlignment="1">
      <alignment horizontal="center" vertical="top"/>
    </xf>
    <xf numFmtId="0" fontId="5" fillId="0" borderId="0" xfId="0" applyFont="1" applyAlignment="1">
      <alignment horizontal="center" vertical="top"/>
    </xf>
    <xf numFmtId="0" fontId="8" fillId="2" borderId="1" xfId="0" applyFont="1" applyFill="1" applyBorder="1" applyAlignment="1">
      <alignment horizontal="center" vertical="top"/>
    </xf>
    <xf numFmtId="0" fontId="6" fillId="0" borderId="0" xfId="0" applyFont="1" applyAlignment="1">
      <alignment horizontal="center" vertical="top"/>
    </xf>
    <xf numFmtId="0" fontId="0" fillId="0" borderId="0" xfId="0" quotePrefix="1" applyAlignment="1">
      <alignment horizontal="center" vertical="top"/>
    </xf>
    <xf numFmtId="0" fontId="0" fillId="0" borderId="0" xfId="0" applyAlignment="1">
      <alignment horizontal="center" vertical="top" wrapText="1"/>
    </xf>
    <xf numFmtId="0" fontId="0" fillId="0" borderId="0" xfId="0" applyAlignment="1">
      <alignment horizontal="left" vertical="top"/>
    </xf>
    <xf numFmtId="49" fontId="0" fillId="0" borderId="0" xfId="0" applyNumberFormat="1" applyAlignment="1">
      <alignment horizontal="left" vertical="top"/>
    </xf>
    <xf numFmtId="0" fontId="1" fillId="0" borderId="0" xfId="0" applyFont="1" applyAlignment="1">
      <alignment vertical="top"/>
    </xf>
    <xf numFmtId="0" fontId="0" fillId="0" borderId="0" xfId="0" applyAlignment="1">
      <alignment vertical="center"/>
    </xf>
    <xf numFmtId="0" fontId="12" fillId="0" borderId="0" xfId="0" applyFont="1"/>
    <xf numFmtId="0" fontId="13" fillId="0" borderId="0" xfId="0" applyFont="1"/>
    <xf numFmtId="0" fontId="14" fillId="0" borderId="0" xfId="0" applyFont="1" applyAlignment="1">
      <alignment vertical="top" wrapText="1"/>
    </xf>
    <xf numFmtId="0" fontId="6" fillId="0" borderId="0" xfId="0" applyFont="1" applyAlignment="1">
      <alignment horizontal="left" vertical="top" wrapText="1"/>
    </xf>
    <xf numFmtId="0" fontId="0" fillId="0" borderId="0" xfId="0"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5" fillId="0" borderId="0" xfId="0" applyFont="1" applyAlignment="1">
      <alignment horizontal="center" vertical="top"/>
    </xf>
    <xf numFmtId="0" fontId="17" fillId="0" borderId="0" xfId="0" applyFont="1" applyAlignment="1">
      <alignment vertical="top"/>
    </xf>
    <xf numFmtId="49" fontId="1" fillId="0" borderId="0" xfId="0" applyNumberFormat="1" applyFont="1" applyAlignment="1">
      <alignment horizontal="left" vertical="top"/>
    </xf>
    <xf numFmtId="0" fontId="18" fillId="0" borderId="0" xfId="0" applyFont="1" applyAlignment="1">
      <alignment horizontal="center" vertical="top"/>
    </xf>
    <xf numFmtId="0" fontId="19" fillId="0" borderId="0" xfId="0" applyFont="1" applyAlignment="1">
      <alignment vertical="center"/>
    </xf>
    <xf numFmtId="0" fontId="20"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horizontal="center" vertical="center"/>
    </xf>
    <xf numFmtId="0" fontId="6" fillId="2" borderId="1" xfId="0" applyFont="1" applyFill="1" applyBorder="1" applyAlignment="1">
      <alignment horizontal="left" vertical="top"/>
    </xf>
    <xf numFmtId="0" fontId="3" fillId="0" borderId="0" xfId="0" applyFont="1" applyAlignment="1">
      <alignment horizontal="left" vertical="top"/>
    </xf>
    <xf numFmtId="0" fontId="7" fillId="2" borderId="1" xfId="0" applyFont="1" applyFill="1" applyBorder="1" applyAlignment="1">
      <alignment horizontal="left" vertical="top"/>
    </xf>
    <xf numFmtId="0" fontId="5" fillId="0" borderId="0" xfId="0" applyFont="1" applyAlignment="1">
      <alignment horizontal="left" vertical="top"/>
    </xf>
    <xf numFmtId="0" fontId="8" fillId="2" borderId="1" xfId="0" applyFont="1" applyFill="1" applyBorder="1" applyAlignment="1">
      <alignment horizontal="left" vertical="top"/>
    </xf>
    <xf numFmtId="0" fontId="0" fillId="0" borderId="0" xfId="0" applyAlignment="1">
      <alignment horizontal="left" vertical="top" wrapText="1"/>
    </xf>
    <xf numFmtId="0" fontId="3" fillId="0" borderId="0" xfId="0" quotePrefix="1" applyFont="1"/>
    <xf numFmtId="0" fontId="3" fillId="0" borderId="0" xfId="0" applyFont="1"/>
    <xf numFmtId="0" fontId="0" fillId="0" borderId="12" xfId="0" applyBorder="1" applyAlignment="1">
      <alignment horizontal="left" vertical="center"/>
    </xf>
    <xf numFmtId="1" fontId="17" fillId="0" borderId="0" xfId="0" applyNumberFormat="1" applyFont="1" applyAlignment="1">
      <alignment vertical="top"/>
    </xf>
    <xf numFmtId="2" fontId="17" fillId="0" borderId="0" xfId="0" applyNumberFormat="1" applyFont="1" applyAlignment="1">
      <alignment vertical="top"/>
    </xf>
    <xf numFmtId="2" fontId="0" fillId="0" borderId="0" xfId="0" applyNumberFormat="1" applyAlignment="1">
      <alignment vertical="top"/>
    </xf>
    <xf numFmtId="0" fontId="0" fillId="0" borderId="15" xfId="0" applyBorder="1" applyAlignment="1">
      <alignment horizontal="left" vertical="center"/>
    </xf>
    <xf numFmtId="0" fontId="0" fillId="0" borderId="17" xfId="0" applyBorder="1" applyAlignment="1">
      <alignment horizontal="left" vertical="center"/>
    </xf>
    <xf numFmtId="0" fontId="0" fillId="0" borderId="14" xfId="0" applyBorder="1" applyAlignment="1">
      <alignment vertical="center"/>
    </xf>
    <xf numFmtId="0" fontId="19" fillId="0" borderId="18" xfId="0" applyFont="1" applyBorder="1" applyAlignment="1">
      <alignment horizontal="center" vertical="center"/>
    </xf>
    <xf numFmtId="0" fontId="19" fillId="0" borderId="19" xfId="0" applyFont="1" applyBorder="1" applyAlignment="1">
      <alignment vertical="center"/>
    </xf>
    <xf numFmtId="0" fontId="0" fillId="0" borderId="19" xfId="0" applyBorder="1" applyAlignment="1">
      <alignment horizontal="left" vertical="center"/>
    </xf>
    <xf numFmtId="0" fontId="0" fillId="0" borderId="20" xfId="0" applyBorder="1" applyAlignment="1">
      <alignment horizontal="left" vertical="center"/>
    </xf>
    <xf numFmtId="0" fontId="17" fillId="0" borderId="0" xfId="0" applyFont="1" applyAlignment="1">
      <alignment horizontal="left" vertical="top"/>
    </xf>
    <xf numFmtId="0" fontId="1" fillId="4" borderId="0" xfId="0" applyFont="1" applyFill="1" applyAlignment="1">
      <alignment vertical="top"/>
    </xf>
    <xf numFmtId="0" fontId="0" fillId="4" borderId="0" xfId="0" applyFill="1" applyAlignment="1">
      <alignment vertical="top"/>
    </xf>
    <xf numFmtId="49" fontId="0" fillId="4" borderId="0" xfId="0" applyNumberFormat="1" applyFill="1" applyAlignment="1">
      <alignment horizontal="left" vertical="top"/>
    </xf>
    <xf numFmtId="1" fontId="0" fillId="4" borderId="0" xfId="0" applyNumberFormat="1" applyFill="1" applyAlignment="1">
      <alignment horizontal="right" vertical="top"/>
    </xf>
    <xf numFmtId="2" fontId="0" fillId="4" borderId="0" xfId="0" applyNumberFormat="1" applyFill="1" applyAlignment="1">
      <alignment horizontal="right" vertical="top"/>
    </xf>
    <xf numFmtId="49" fontId="0" fillId="4" borderId="0" xfId="0" quotePrefix="1" applyNumberFormat="1" applyFill="1" applyAlignment="1">
      <alignment horizontal="left" vertical="top"/>
    </xf>
    <xf numFmtId="49" fontId="11" fillId="4" borderId="0" xfId="1" applyNumberFormat="1" applyFill="1" applyAlignment="1">
      <alignment horizontal="left" vertical="top"/>
    </xf>
    <xf numFmtId="0" fontId="0" fillId="4" borderId="0" xfId="0" quotePrefix="1" applyFill="1" applyAlignment="1">
      <alignment horizontal="left" vertical="top"/>
    </xf>
    <xf numFmtId="0" fontId="0" fillId="4" borderId="0" xfId="0" applyFill="1" applyAlignment="1">
      <alignment horizontal="left" vertical="top"/>
    </xf>
    <xf numFmtId="0" fontId="1" fillId="5" borderId="0" xfId="0" applyFont="1" applyFill="1" applyAlignment="1">
      <alignment vertical="top"/>
    </xf>
    <xf numFmtId="0" fontId="0" fillId="5" borderId="0" xfId="0" applyFill="1" applyAlignment="1">
      <alignment vertical="top"/>
    </xf>
    <xf numFmtId="49" fontId="0" fillId="5" borderId="0" xfId="0" applyNumberFormat="1" applyFill="1" applyAlignment="1">
      <alignment horizontal="left" vertical="top"/>
    </xf>
    <xf numFmtId="49" fontId="1" fillId="5" borderId="0" xfId="0" applyNumberFormat="1" applyFont="1" applyFill="1" applyAlignment="1">
      <alignment horizontal="left" vertical="top"/>
    </xf>
    <xf numFmtId="1" fontId="0" fillId="5" borderId="0" xfId="0" applyNumberFormat="1" applyFill="1" applyAlignment="1">
      <alignment horizontal="right" vertical="top"/>
    </xf>
    <xf numFmtId="2" fontId="0" fillId="5" borderId="0" xfId="0" applyNumberFormat="1" applyFill="1" applyAlignment="1">
      <alignment horizontal="right" vertical="top"/>
    </xf>
    <xf numFmtId="49" fontId="0" fillId="5" borderId="0" xfId="0" quotePrefix="1" applyNumberFormat="1" applyFill="1" applyAlignment="1">
      <alignment horizontal="left" vertical="top"/>
    </xf>
    <xf numFmtId="49" fontId="11" fillId="5" borderId="0" xfId="1" applyNumberFormat="1" applyFill="1" applyAlignment="1">
      <alignment horizontal="left" vertical="top"/>
    </xf>
    <xf numFmtId="0" fontId="0" fillId="5" borderId="0" xfId="0" applyFill="1" applyAlignment="1">
      <alignment horizontal="left" vertical="top"/>
    </xf>
    <xf numFmtId="49" fontId="16" fillId="5" borderId="0" xfId="0" applyNumberFormat="1" applyFont="1" applyFill="1" applyAlignment="1">
      <alignment horizontal="left" vertical="top"/>
    </xf>
    <xf numFmtId="0" fontId="0" fillId="5" borderId="0" xfId="0" quotePrefix="1" applyFill="1" applyAlignment="1">
      <alignment vertical="top"/>
    </xf>
    <xf numFmtId="0" fontId="11" fillId="5" borderId="0" xfId="1" applyFill="1" applyAlignment="1">
      <alignment horizontal="left" vertical="top"/>
    </xf>
    <xf numFmtId="0" fontId="1" fillId="6" borderId="0" xfId="0" applyFont="1" applyFill="1" applyAlignment="1">
      <alignment vertical="top"/>
    </xf>
    <xf numFmtId="0" fontId="0" fillId="6" borderId="0" xfId="0" applyFill="1" applyAlignment="1">
      <alignment vertical="top"/>
    </xf>
    <xf numFmtId="49" fontId="0" fillId="6" borderId="0" xfId="0" applyNumberFormat="1" applyFill="1" applyAlignment="1">
      <alignment horizontal="left" vertical="top"/>
    </xf>
    <xf numFmtId="0" fontId="0" fillId="6" borderId="0" xfId="0" applyFill="1" applyAlignment="1">
      <alignment horizontal="left" vertical="top"/>
    </xf>
    <xf numFmtId="49" fontId="1" fillId="6" borderId="0" xfId="0" applyNumberFormat="1" applyFont="1" applyFill="1" applyAlignment="1">
      <alignment horizontal="left" vertical="top"/>
    </xf>
    <xf numFmtId="1" fontId="0" fillId="6" borderId="0" xfId="0" applyNumberFormat="1" applyFill="1" applyAlignment="1">
      <alignment horizontal="right" vertical="top"/>
    </xf>
    <xf numFmtId="2" fontId="0" fillId="6" borderId="0" xfId="0" applyNumberFormat="1" applyFill="1" applyAlignment="1">
      <alignment horizontal="right" vertical="top"/>
    </xf>
    <xf numFmtId="49" fontId="0" fillId="6" borderId="0" xfId="0" quotePrefix="1" applyNumberFormat="1" applyFill="1" applyAlignment="1">
      <alignment horizontal="left" vertical="top"/>
    </xf>
    <xf numFmtId="49" fontId="11" fillId="6" borderId="0" xfId="1" applyNumberFormat="1" applyFill="1" applyAlignment="1">
      <alignment horizontal="left" vertical="top"/>
    </xf>
    <xf numFmtId="0" fontId="0" fillId="6" borderId="0" xfId="0" quotePrefix="1" applyFill="1" applyAlignment="1">
      <alignment horizontal="left" vertical="top"/>
    </xf>
    <xf numFmtId="0" fontId="0" fillId="5" borderId="3" xfId="0" applyFill="1" applyBorder="1" applyAlignment="1">
      <alignment vertical="top"/>
    </xf>
    <xf numFmtId="0" fontId="0" fillId="5" borderId="4" xfId="0" applyFill="1" applyBorder="1" applyAlignment="1">
      <alignment vertical="top"/>
    </xf>
    <xf numFmtId="1" fontId="0" fillId="5" borderId="4" xfId="0" applyNumberFormat="1" applyFill="1" applyBorder="1" applyAlignment="1">
      <alignment vertical="top"/>
    </xf>
    <xf numFmtId="2" fontId="0" fillId="5" borderId="4" xfId="0" applyNumberFormat="1" applyFill="1" applyBorder="1" applyAlignment="1">
      <alignment vertical="top"/>
    </xf>
    <xf numFmtId="2" fontId="0" fillId="5" borderId="5" xfId="0" applyNumberFormat="1" applyFill="1" applyBorder="1" applyAlignment="1">
      <alignment vertical="top"/>
    </xf>
    <xf numFmtId="0" fontId="0" fillId="5" borderId="5" xfId="0" applyFill="1" applyBorder="1" applyAlignment="1">
      <alignment vertical="top"/>
    </xf>
    <xf numFmtId="0" fontId="0" fillId="5" borderId="4" xfId="0" applyFill="1" applyBorder="1" applyAlignment="1">
      <alignment horizontal="left" vertical="top"/>
    </xf>
    <xf numFmtId="0" fontId="17" fillId="5" borderId="6" xfId="0" applyFont="1" applyFill="1" applyBorder="1" applyAlignment="1">
      <alignment vertical="top"/>
    </xf>
    <xf numFmtId="0" fontId="17" fillId="5" borderId="0" xfId="0" applyFont="1" applyFill="1" applyAlignment="1">
      <alignment vertical="top"/>
    </xf>
    <xf numFmtId="1" fontId="17" fillId="5" borderId="0" xfId="0" applyNumberFormat="1" applyFont="1" applyFill="1" applyAlignment="1">
      <alignment vertical="top"/>
    </xf>
    <xf numFmtId="2" fontId="17" fillId="5" borderId="0" xfId="0" applyNumberFormat="1" applyFont="1" applyFill="1" applyAlignment="1">
      <alignment vertical="top"/>
    </xf>
    <xf numFmtId="2" fontId="17" fillId="5" borderId="7" xfId="0" applyNumberFormat="1" applyFont="1" applyFill="1" applyBorder="1" applyAlignment="1">
      <alignment vertical="top"/>
    </xf>
    <xf numFmtId="0" fontId="17" fillId="5" borderId="7" xfId="0" applyFont="1" applyFill="1" applyBorder="1" applyAlignment="1">
      <alignment vertical="top"/>
    </xf>
    <xf numFmtId="0" fontId="17" fillId="5" borderId="0" xfId="0" applyFont="1" applyFill="1" applyAlignment="1">
      <alignment horizontal="left" vertical="top"/>
    </xf>
    <xf numFmtId="0" fontId="0" fillId="5" borderId="6" xfId="0" applyFill="1" applyBorder="1" applyAlignment="1">
      <alignment vertical="top"/>
    </xf>
    <xf numFmtId="2" fontId="0" fillId="5" borderId="0" xfId="0" applyNumberFormat="1" applyFill="1" applyAlignment="1">
      <alignment vertical="top"/>
    </xf>
    <xf numFmtId="2" fontId="0" fillId="5" borderId="7" xfId="0" applyNumberFormat="1" applyFill="1" applyBorder="1" applyAlignment="1">
      <alignment vertical="top"/>
    </xf>
    <xf numFmtId="0" fontId="17" fillId="5" borderId="8" xfId="0" applyFont="1" applyFill="1" applyBorder="1" applyAlignment="1">
      <alignment vertical="top"/>
    </xf>
    <xf numFmtId="0" fontId="17" fillId="5" borderId="9" xfId="0" applyFont="1" applyFill="1" applyBorder="1" applyAlignment="1">
      <alignment vertical="top"/>
    </xf>
    <xf numFmtId="0" fontId="17" fillId="5" borderId="10"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xf>
    <xf numFmtId="2" fontId="0" fillId="5" borderId="9" xfId="0" applyNumberFormat="1" applyFill="1" applyBorder="1" applyAlignment="1">
      <alignment vertical="top"/>
    </xf>
    <xf numFmtId="2" fontId="0" fillId="5" borderId="10" xfId="0" applyNumberFormat="1" applyFill="1" applyBorder="1" applyAlignment="1">
      <alignment vertical="top"/>
    </xf>
    <xf numFmtId="0" fontId="0" fillId="5" borderId="7" xfId="0" applyFill="1" applyBorder="1" applyAlignment="1">
      <alignment vertical="top"/>
    </xf>
    <xf numFmtId="0" fontId="17" fillId="5" borderId="9" xfId="0" applyFont="1" applyFill="1" applyBorder="1" applyAlignment="1">
      <alignment horizontal="left" vertical="top"/>
    </xf>
    <xf numFmtId="1" fontId="17" fillId="5" borderId="9" xfId="0" applyNumberFormat="1" applyFont="1" applyFill="1" applyBorder="1" applyAlignment="1">
      <alignment vertical="top"/>
    </xf>
    <xf numFmtId="2" fontId="17" fillId="5" borderId="9" xfId="0" applyNumberFormat="1" applyFont="1" applyFill="1" applyBorder="1" applyAlignment="1">
      <alignment vertical="top"/>
    </xf>
    <xf numFmtId="2" fontId="17" fillId="5" borderId="10" xfId="0" applyNumberFormat="1" applyFont="1" applyFill="1" applyBorder="1" applyAlignment="1">
      <alignment vertical="top"/>
    </xf>
    <xf numFmtId="0" fontId="0" fillId="4" borderId="3" xfId="0" applyFill="1" applyBorder="1" applyAlignment="1">
      <alignment vertical="top"/>
    </xf>
    <xf numFmtId="0" fontId="17" fillId="4" borderId="4" xfId="0" applyFont="1" applyFill="1" applyBorder="1" applyAlignment="1">
      <alignment vertical="top"/>
    </xf>
    <xf numFmtId="1" fontId="17" fillId="4" borderId="4" xfId="0" applyNumberFormat="1" applyFont="1" applyFill="1" applyBorder="1" applyAlignment="1">
      <alignment vertical="top"/>
    </xf>
    <xf numFmtId="2" fontId="17" fillId="4" borderId="4" xfId="0" applyNumberFormat="1" applyFont="1" applyFill="1" applyBorder="1" applyAlignment="1">
      <alignment vertical="top"/>
    </xf>
    <xf numFmtId="2" fontId="17" fillId="4" borderId="5" xfId="0" applyNumberFormat="1" applyFont="1" applyFill="1" applyBorder="1" applyAlignment="1">
      <alignment vertical="top"/>
    </xf>
    <xf numFmtId="0" fontId="17" fillId="4" borderId="3" xfId="0" applyFont="1" applyFill="1" applyBorder="1" applyAlignment="1">
      <alignment vertical="top"/>
    </xf>
    <xf numFmtId="0" fontId="17" fillId="4" borderId="5" xfId="0" applyFont="1" applyFill="1" applyBorder="1" applyAlignment="1">
      <alignment vertical="top"/>
    </xf>
    <xf numFmtId="0" fontId="0" fillId="4" borderId="4" xfId="0" applyFill="1" applyBorder="1" applyAlignment="1">
      <alignment vertical="top"/>
    </xf>
    <xf numFmtId="0" fontId="0" fillId="4" borderId="5" xfId="0" applyFill="1" applyBorder="1" applyAlignment="1">
      <alignment vertical="top"/>
    </xf>
    <xf numFmtId="0" fontId="0" fillId="4" borderId="4" xfId="0" applyFill="1" applyBorder="1" applyAlignment="1">
      <alignment horizontal="left" vertical="top"/>
    </xf>
    <xf numFmtId="2" fontId="0" fillId="4" borderId="4" xfId="0" applyNumberFormat="1" applyFill="1" applyBorder="1" applyAlignment="1">
      <alignment vertical="top"/>
    </xf>
    <xf numFmtId="2" fontId="0" fillId="4" borderId="5" xfId="0" applyNumberFormat="1" applyFill="1" applyBorder="1" applyAlignment="1">
      <alignment vertical="top"/>
    </xf>
    <xf numFmtId="0" fontId="17" fillId="4" borderId="6" xfId="0" applyFont="1" applyFill="1" applyBorder="1" applyAlignment="1">
      <alignment vertical="top"/>
    </xf>
    <xf numFmtId="0" fontId="17" fillId="4" borderId="0" xfId="0" applyFont="1" applyFill="1" applyAlignment="1">
      <alignment vertical="top"/>
    </xf>
    <xf numFmtId="1" fontId="17" fillId="4" borderId="0" xfId="0" applyNumberFormat="1" applyFont="1" applyFill="1" applyAlignment="1">
      <alignment vertical="top"/>
    </xf>
    <xf numFmtId="2" fontId="17" fillId="4" borderId="0" xfId="0" applyNumberFormat="1" applyFont="1" applyFill="1" applyAlignment="1">
      <alignment vertical="top"/>
    </xf>
    <xf numFmtId="2" fontId="17" fillId="4" borderId="7" xfId="0" applyNumberFormat="1" applyFont="1" applyFill="1" applyBorder="1" applyAlignment="1">
      <alignment vertical="top"/>
    </xf>
    <xf numFmtId="0" fontId="17" fillId="4" borderId="7" xfId="0" applyFont="1" applyFill="1" applyBorder="1" applyAlignment="1">
      <alignment vertical="top"/>
    </xf>
    <xf numFmtId="0" fontId="17" fillId="4" borderId="0" xfId="0" applyFont="1" applyFill="1" applyAlignment="1">
      <alignment horizontal="left" vertical="top"/>
    </xf>
    <xf numFmtId="0" fontId="0" fillId="4" borderId="6" xfId="0" applyFill="1" applyBorder="1" applyAlignment="1">
      <alignment vertical="top"/>
    </xf>
    <xf numFmtId="2" fontId="0" fillId="4" borderId="0" xfId="0" applyNumberFormat="1" applyFill="1" applyAlignment="1">
      <alignment vertical="top"/>
    </xf>
    <xf numFmtId="2" fontId="0" fillId="4" borderId="7" xfId="0" applyNumberFormat="1" applyFill="1" applyBorder="1" applyAlignment="1">
      <alignment vertical="top"/>
    </xf>
    <xf numFmtId="0" fontId="17" fillId="4" borderId="8" xfId="0" applyFont="1" applyFill="1" applyBorder="1" applyAlignment="1">
      <alignment vertical="top"/>
    </xf>
    <xf numFmtId="0" fontId="17" fillId="4" borderId="9" xfId="0" applyFont="1" applyFill="1" applyBorder="1" applyAlignment="1">
      <alignment vertical="top"/>
    </xf>
    <xf numFmtId="1" fontId="17" fillId="4" borderId="9" xfId="0" applyNumberFormat="1" applyFont="1" applyFill="1" applyBorder="1" applyAlignment="1">
      <alignment vertical="top"/>
    </xf>
    <xf numFmtId="2" fontId="17" fillId="4" borderId="9" xfId="0" applyNumberFormat="1" applyFont="1" applyFill="1" applyBorder="1" applyAlignment="1">
      <alignment vertical="top"/>
    </xf>
    <xf numFmtId="2" fontId="17" fillId="4" borderId="10" xfId="0" applyNumberFormat="1" applyFont="1" applyFill="1" applyBorder="1" applyAlignment="1">
      <alignment vertical="top"/>
    </xf>
    <xf numFmtId="0" fontId="17" fillId="4" borderId="10" xfId="0" applyFont="1" applyFill="1" applyBorder="1" applyAlignment="1">
      <alignment vertical="top"/>
    </xf>
    <xf numFmtId="0" fontId="17" fillId="4" borderId="9" xfId="0" applyFont="1" applyFill="1" applyBorder="1" applyAlignment="1">
      <alignment horizontal="left" vertical="top"/>
    </xf>
    <xf numFmtId="0" fontId="0" fillId="4" borderId="8" xfId="0" applyFill="1" applyBorder="1" applyAlignment="1">
      <alignment vertical="top"/>
    </xf>
    <xf numFmtId="0" fontId="0" fillId="4" borderId="9" xfId="0" applyFill="1" applyBorder="1" applyAlignment="1">
      <alignment vertical="top"/>
    </xf>
    <xf numFmtId="2" fontId="0" fillId="4" borderId="9" xfId="0" applyNumberFormat="1" applyFill="1" applyBorder="1" applyAlignment="1">
      <alignment vertical="top"/>
    </xf>
    <xf numFmtId="2" fontId="0" fillId="4" borderId="10" xfId="0" applyNumberFormat="1" applyFill="1" applyBorder="1" applyAlignment="1">
      <alignment vertical="top"/>
    </xf>
    <xf numFmtId="0" fontId="0" fillId="7" borderId="3" xfId="0" applyFill="1" applyBorder="1" applyAlignment="1">
      <alignment vertical="top"/>
    </xf>
    <xf numFmtId="0" fontId="17" fillId="7" borderId="4" xfId="0" applyFont="1" applyFill="1" applyBorder="1" applyAlignment="1">
      <alignment vertical="top"/>
    </xf>
    <xf numFmtId="1" fontId="17" fillId="7" borderId="4" xfId="0" applyNumberFormat="1" applyFont="1" applyFill="1" applyBorder="1" applyAlignment="1">
      <alignment vertical="top"/>
    </xf>
    <xf numFmtId="2" fontId="17" fillId="7" borderId="4" xfId="0" applyNumberFormat="1" applyFont="1" applyFill="1" applyBorder="1" applyAlignment="1">
      <alignment vertical="top"/>
    </xf>
    <xf numFmtId="2" fontId="17" fillId="7" borderId="5" xfId="0" applyNumberFormat="1" applyFont="1" applyFill="1" applyBorder="1" applyAlignment="1">
      <alignment vertical="top"/>
    </xf>
    <xf numFmtId="0" fontId="0" fillId="7" borderId="0" xfId="0" applyFill="1" applyAlignment="1">
      <alignment vertical="top"/>
    </xf>
    <xf numFmtId="0" fontId="17" fillId="7" borderId="3" xfId="0" applyFont="1" applyFill="1" applyBorder="1" applyAlignment="1">
      <alignment vertical="top"/>
    </xf>
    <xf numFmtId="0" fontId="17" fillId="7" borderId="5" xfId="0" applyFont="1" applyFill="1" applyBorder="1" applyAlignment="1">
      <alignment vertical="top"/>
    </xf>
    <xf numFmtId="0" fontId="0" fillId="7" borderId="4" xfId="0" applyFill="1" applyBorder="1" applyAlignment="1">
      <alignment vertical="top"/>
    </xf>
    <xf numFmtId="0" fontId="0" fillId="7" borderId="5" xfId="0" applyFill="1" applyBorder="1" applyAlignment="1">
      <alignment vertical="top"/>
    </xf>
    <xf numFmtId="0" fontId="0" fillId="7" borderId="4" xfId="0" applyFill="1" applyBorder="1" applyAlignment="1">
      <alignment horizontal="left" vertical="top"/>
    </xf>
    <xf numFmtId="2" fontId="0" fillId="7" borderId="4" xfId="0" applyNumberFormat="1" applyFill="1" applyBorder="1" applyAlignment="1">
      <alignment vertical="top"/>
    </xf>
    <xf numFmtId="2" fontId="0" fillId="7" borderId="5" xfId="0" applyNumberFormat="1" applyFill="1" applyBorder="1" applyAlignment="1">
      <alignment vertical="top"/>
    </xf>
    <xf numFmtId="0" fontId="17" fillId="7" borderId="6" xfId="0" applyFont="1" applyFill="1" applyBorder="1" applyAlignment="1">
      <alignment vertical="top"/>
    </xf>
    <xf numFmtId="0" fontId="17" fillId="7" borderId="0" xfId="0" applyFont="1" applyFill="1" applyAlignment="1">
      <alignment vertical="top"/>
    </xf>
    <xf numFmtId="1" fontId="17" fillId="7" borderId="0" xfId="0" applyNumberFormat="1" applyFont="1" applyFill="1" applyAlignment="1">
      <alignment vertical="top"/>
    </xf>
    <xf numFmtId="2" fontId="17" fillId="7" borderId="0" xfId="0" applyNumberFormat="1" applyFont="1" applyFill="1" applyAlignment="1">
      <alignment vertical="top"/>
    </xf>
    <xf numFmtId="2" fontId="17" fillId="7" borderId="7" xfId="0" applyNumberFormat="1" applyFont="1" applyFill="1" applyBorder="1" applyAlignment="1">
      <alignment vertical="top"/>
    </xf>
    <xf numFmtId="0" fontId="17" fillId="7" borderId="7" xfId="0" applyFont="1" applyFill="1" applyBorder="1" applyAlignment="1">
      <alignment vertical="top"/>
    </xf>
    <xf numFmtId="0" fontId="17" fillId="7" borderId="0" xfId="0" applyFont="1" applyFill="1" applyAlignment="1">
      <alignment horizontal="left" vertical="top"/>
    </xf>
    <xf numFmtId="0" fontId="0" fillId="7" borderId="6" xfId="0" applyFill="1" applyBorder="1" applyAlignment="1">
      <alignment vertical="top"/>
    </xf>
    <xf numFmtId="2" fontId="0" fillId="7" borderId="0" xfId="0" applyNumberFormat="1" applyFill="1" applyAlignment="1">
      <alignment vertical="top"/>
    </xf>
    <xf numFmtId="2" fontId="0" fillId="7" borderId="7" xfId="0" applyNumberFormat="1" applyFill="1" applyBorder="1" applyAlignment="1">
      <alignment vertical="top"/>
    </xf>
    <xf numFmtId="0" fontId="17" fillId="7" borderId="8" xfId="0" applyFont="1" applyFill="1" applyBorder="1" applyAlignment="1">
      <alignment vertical="top"/>
    </xf>
    <xf numFmtId="0" fontId="17" fillId="7" borderId="9" xfId="0" applyFont="1" applyFill="1" applyBorder="1" applyAlignment="1">
      <alignment vertical="top"/>
    </xf>
    <xf numFmtId="1" fontId="17" fillId="7" borderId="9" xfId="0" applyNumberFormat="1" applyFont="1" applyFill="1" applyBorder="1" applyAlignment="1">
      <alignment vertical="top"/>
    </xf>
    <xf numFmtId="2" fontId="17" fillId="7" borderId="9" xfId="0" applyNumberFormat="1" applyFont="1" applyFill="1" applyBorder="1" applyAlignment="1">
      <alignment vertical="top"/>
    </xf>
    <xf numFmtId="2" fontId="17" fillId="7" borderId="10" xfId="0" applyNumberFormat="1" applyFont="1" applyFill="1" applyBorder="1" applyAlignment="1">
      <alignment vertical="top"/>
    </xf>
    <xf numFmtId="0" fontId="17" fillId="7" borderId="10" xfId="0" applyFont="1" applyFill="1" applyBorder="1" applyAlignment="1">
      <alignment vertical="top"/>
    </xf>
    <xf numFmtId="0" fontId="17" fillId="7" borderId="9" xfId="0" applyFont="1" applyFill="1" applyBorder="1" applyAlignment="1">
      <alignment horizontal="left" vertical="top"/>
    </xf>
    <xf numFmtId="0" fontId="0" fillId="7" borderId="8" xfId="0" applyFill="1" applyBorder="1" applyAlignment="1">
      <alignment vertical="top"/>
    </xf>
    <xf numFmtId="0" fontId="0" fillId="7" borderId="9" xfId="0" applyFill="1" applyBorder="1" applyAlignment="1">
      <alignment vertical="top"/>
    </xf>
    <xf numFmtId="2" fontId="0" fillId="7" borderId="9" xfId="0" applyNumberFormat="1" applyFill="1" applyBorder="1" applyAlignment="1">
      <alignment vertical="top"/>
    </xf>
    <xf numFmtId="2" fontId="0" fillId="7" borderId="10" xfId="0" applyNumberFormat="1" applyFill="1" applyBorder="1" applyAlignment="1">
      <alignment vertical="top"/>
    </xf>
    <xf numFmtId="0" fontId="4" fillId="5" borderId="6" xfId="0" applyFont="1" applyFill="1" applyBorder="1" applyAlignment="1">
      <alignment vertical="top"/>
    </xf>
    <xf numFmtId="0" fontId="4" fillId="5" borderId="0" xfId="0" applyFont="1" applyFill="1" applyAlignment="1">
      <alignment horizontal="left" vertical="top"/>
    </xf>
    <xf numFmtId="0" fontId="4" fillId="5" borderId="0" xfId="0" applyFont="1" applyFill="1" applyAlignment="1">
      <alignment vertical="top"/>
    </xf>
    <xf numFmtId="0" fontId="4" fillId="5" borderId="7" xfId="0" applyFont="1" applyFill="1" applyBorder="1" applyAlignment="1">
      <alignment vertical="top"/>
    </xf>
    <xf numFmtId="0" fontId="4" fillId="5" borderId="3" xfId="0" applyFont="1" applyFill="1" applyBorder="1" applyAlignment="1">
      <alignment vertical="top"/>
    </xf>
    <xf numFmtId="0" fontId="4" fillId="5" borderId="8" xfId="0" applyFont="1" applyFill="1" applyBorder="1" applyAlignment="1">
      <alignment vertical="top"/>
    </xf>
    <xf numFmtId="0" fontId="4" fillId="4" borderId="0" xfId="0" applyFont="1" applyFill="1" applyAlignment="1">
      <alignment vertical="top"/>
    </xf>
    <xf numFmtId="0" fontId="21" fillId="3" borderId="0" xfId="2" applyAlignment="1">
      <alignment horizontal="center" vertical="top"/>
    </xf>
    <xf numFmtId="0" fontId="6" fillId="0" borderId="0" xfId="0" applyFont="1" applyAlignment="1">
      <alignment horizontal="center" vertical="top" wrapText="1"/>
    </xf>
    <xf numFmtId="0" fontId="22" fillId="0" borderId="0" xfId="0" applyFont="1" applyAlignment="1">
      <alignment horizontal="center" vertical="top" wrapText="1"/>
    </xf>
    <xf numFmtId="0" fontId="22" fillId="2" borderId="1" xfId="0" applyFont="1" applyFill="1" applyBorder="1" applyAlignment="1">
      <alignment horizontal="center" vertical="top"/>
    </xf>
    <xf numFmtId="0" fontId="23" fillId="0" borderId="0" xfId="0" applyFont="1" applyAlignment="1">
      <alignment horizontal="center" vertical="top"/>
    </xf>
    <xf numFmtId="0" fontId="0" fillId="2" borderId="4" xfId="0" applyFill="1" applyBorder="1" applyAlignment="1">
      <alignment vertical="top"/>
    </xf>
    <xf numFmtId="0" fontId="17" fillId="2" borderId="0" xfId="0" applyFont="1" applyFill="1" applyAlignment="1">
      <alignment vertical="top"/>
    </xf>
    <xf numFmtId="0" fontId="17" fillId="2" borderId="9" xfId="0" applyFont="1" applyFill="1" applyBorder="1" applyAlignment="1">
      <alignment vertical="top"/>
    </xf>
    <xf numFmtId="0" fontId="24" fillId="0" borderId="0" xfId="0" applyFont="1" applyAlignment="1">
      <alignment vertical="top"/>
    </xf>
    <xf numFmtId="0" fontId="4" fillId="0" borderId="0" xfId="0" applyFont="1"/>
    <xf numFmtId="0" fontId="14" fillId="0" borderId="0" xfId="0" applyFont="1"/>
    <xf numFmtId="0" fontId="25" fillId="0" borderId="0" xfId="0" applyFont="1"/>
    <xf numFmtId="49" fontId="14" fillId="5" borderId="0" xfId="1" applyNumberFormat="1" applyFont="1" applyFill="1" applyAlignment="1">
      <alignment horizontal="left" vertical="top"/>
    </xf>
    <xf numFmtId="0" fontId="14" fillId="4" borderId="0" xfId="3" applyFont="1" applyFill="1" applyAlignment="1">
      <alignment vertical="top"/>
    </xf>
    <xf numFmtId="49" fontId="14" fillId="4" borderId="0" xfId="3" applyNumberFormat="1" applyFont="1" applyFill="1" applyAlignment="1">
      <alignment horizontal="left" vertical="top"/>
    </xf>
    <xf numFmtId="49" fontId="14" fillId="6" borderId="0" xfId="1" applyNumberFormat="1" applyFont="1" applyFill="1" applyAlignment="1">
      <alignment horizontal="left" vertical="top"/>
    </xf>
    <xf numFmtId="49" fontId="11" fillId="5" borderId="0" xfId="1" quotePrefix="1" applyNumberFormat="1" applyFill="1" applyAlignment="1">
      <alignment horizontal="left" vertical="top"/>
    </xf>
    <xf numFmtId="49" fontId="14" fillId="4" borderId="0" xfId="3" quotePrefix="1" applyNumberFormat="1" applyFont="1" applyFill="1" applyAlignment="1">
      <alignment horizontal="left" vertical="top"/>
    </xf>
    <xf numFmtId="49" fontId="11" fillId="6" borderId="0" xfId="1" quotePrefix="1" applyNumberFormat="1" applyFill="1" applyAlignment="1">
      <alignment horizontal="left" vertical="top"/>
    </xf>
    <xf numFmtId="0" fontId="24" fillId="0" borderId="0" xfId="0" applyFont="1"/>
    <xf numFmtId="0" fontId="27" fillId="0" borderId="0" xfId="0" applyFont="1"/>
    <xf numFmtId="0" fontId="14" fillId="0" borderId="0" xfId="3" applyFont="1" applyFill="1" applyAlignment="1">
      <alignment vertical="top"/>
    </xf>
    <xf numFmtId="0" fontId="14" fillId="0" borderId="0" xfId="3" applyFont="1" applyFill="1" applyAlignment="1">
      <alignment vertical="top" wrapText="1"/>
    </xf>
    <xf numFmtId="0" fontId="14" fillId="0" borderId="0" xfId="3" applyFont="1" applyFill="1" applyAlignment="1">
      <alignment horizontal="center" vertical="top"/>
    </xf>
    <xf numFmtId="0" fontId="14" fillId="0" borderId="0" xfId="3" applyFont="1" applyFill="1" applyAlignment="1">
      <alignment horizontal="left" vertical="top" wrapText="1"/>
    </xf>
    <xf numFmtId="0" fontId="16" fillId="0" borderId="0" xfId="0" applyFont="1" applyAlignment="1">
      <alignment vertical="top" wrapText="1"/>
    </xf>
    <xf numFmtId="0" fontId="12" fillId="0" borderId="0" xfId="0" applyFont="1" applyAlignment="1">
      <alignment horizontal="left" vertical="top" wrapText="1"/>
    </xf>
    <xf numFmtId="0" fontId="0" fillId="0" borderId="0" xfId="0" applyAlignment="1">
      <alignment horizontal="center" vertical="center"/>
    </xf>
    <xf numFmtId="0" fontId="19" fillId="0" borderId="0" xfId="0" applyFont="1" applyAlignment="1">
      <alignment horizontal="center" vertical="center"/>
    </xf>
    <xf numFmtId="0" fontId="0" fillId="0" borderId="0" xfId="0" applyAlignment="1">
      <alignment horizontal="left" vertical="center"/>
    </xf>
    <xf numFmtId="0" fontId="19" fillId="0" borderId="0" xfId="0" applyFont="1" applyAlignment="1">
      <alignment vertical="center"/>
    </xf>
    <xf numFmtId="0" fontId="19" fillId="0" borderId="0" xfId="0" applyFont="1" applyAlignment="1">
      <alignment vertical="center" wrapText="1"/>
    </xf>
    <xf numFmtId="0" fontId="0" fillId="0" borderId="13" xfId="0" applyBorder="1" applyAlignment="1">
      <alignment horizontal="left" vertical="center"/>
    </xf>
    <xf numFmtId="0" fontId="0" fillId="0" borderId="15" xfId="0" applyBorder="1" applyAlignment="1">
      <alignment horizontal="left" vertical="center"/>
    </xf>
    <xf numFmtId="0" fontId="19" fillId="0" borderId="12" xfId="0" applyFont="1" applyBorder="1" applyAlignment="1">
      <alignment vertical="center"/>
    </xf>
    <xf numFmtId="0" fontId="19" fillId="0" borderId="2" xfId="0" applyFont="1" applyBorder="1" applyAlignment="1">
      <alignment vertical="center"/>
    </xf>
    <xf numFmtId="0" fontId="19" fillId="0" borderId="12" xfId="0" applyFont="1" applyBorder="1" applyAlignment="1">
      <alignment vertical="center" wrapText="1"/>
    </xf>
    <xf numFmtId="0" fontId="0" fillId="0" borderId="12" xfId="0" applyBorder="1" applyAlignment="1">
      <alignment horizontal="left" vertical="center"/>
    </xf>
    <xf numFmtId="0" fontId="0" fillId="0" borderId="2" xfId="0" applyBorder="1" applyAlignment="1">
      <alignment horizontal="left" vertical="center"/>
    </xf>
    <xf numFmtId="0" fontId="19" fillId="0" borderId="11" xfId="0" applyFont="1" applyBorder="1" applyAlignment="1">
      <alignment horizontal="center" vertical="center"/>
    </xf>
    <xf numFmtId="0" fontId="19" fillId="0" borderId="14" xfId="0" applyFont="1" applyBorder="1" applyAlignment="1">
      <alignment horizontal="center" vertical="center"/>
    </xf>
    <xf numFmtId="0" fontId="19" fillId="0" borderId="16" xfId="0" applyFont="1" applyBorder="1" applyAlignment="1">
      <alignment horizontal="center" vertical="center"/>
    </xf>
  </cellXfs>
  <cellStyles count="4">
    <cellStyle name="Bad" xfId="2" builtinId="27"/>
    <cellStyle name="Hyperlink" xfId="1" builtinId="8"/>
    <cellStyle name="Neutral" xfId="3" builtinId="2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98916</xdr:colOff>
      <xdr:row>54</xdr:row>
      <xdr:rowOff>73269</xdr:rowOff>
    </xdr:from>
    <xdr:to>
      <xdr:col>4</xdr:col>
      <xdr:colOff>250044</xdr:colOff>
      <xdr:row>90</xdr:row>
      <xdr:rowOff>21066</xdr:rowOff>
    </xdr:to>
    <xdr:pic>
      <xdr:nvPicPr>
        <xdr:cNvPr id="4" name="Picture 3">
          <a:extLst>
            <a:ext uri="{FF2B5EF4-FFF2-40B4-BE49-F238E27FC236}">
              <a16:creationId xmlns:a16="http://schemas.microsoft.com/office/drawing/2014/main" id="{03FA2CC7-CE33-44E0-8387-6A6EF321A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0608" y="7083669"/>
          <a:ext cx="3218716" cy="6493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57826</xdr:colOff>
      <xdr:row>43</xdr:row>
      <xdr:rowOff>15875</xdr:rowOff>
    </xdr:from>
    <xdr:to>
      <xdr:col>12</xdr:col>
      <xdr:colOff>39370</xdr:colOff>
      <xdr:row>51</xdr:row>
      <xdr:rowOff>37540</xdr:rowOff>
    </xdr:to>
    <xdr:pic>
      <xdr:nvPicPr>
        <xdr:cNvPr id="3" name="Picture 2">
          <a:extLst>
            <a:ext uri="{FF2B5EF4-FFF2-40B4-BE49-F238E27FC236}">
              <a16:creationId xmlns:a16="http://schemas.microsoft.com/office/drawing/2014/main" id="{92BA1CFE-7521-4288-860A-E0753EF0C2A4}"/>
            </a:ext>
          </a:extLst>
        </xdr:cNvPr>
        <xdr:cNvPicPr>
          <a:picLocks noChangeAspect="1"/>
        </xdr:cNvPicPr>
      </xdr:nvPicPr>
      <xdr:blipFill>
        <a:blip xmlns:r="http://schemas.openxmlformats.org/officeDocument/2006/relationships" r:embed="rId2"/>
        <a:stretch>
          <a:fillRect/>
        </a:stretch>
      </xdr:blipFill>
      <xdr:spPr>
        <a:xfrm>
          <a:off x="2530516" y="8114665"/>
          <a:ext cx="6206449" cy="1476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106931</xdr:rowOff>
    </xdr:from>
    <xdr:to>
      <xdr:col>1</xdr:col>
      <xdr:colOff>1451570</xdr:colOff>
      <xdr:row>6</xdr:row>
      <xdr:rowOff>77685</xdr:rowOff>
    </xdr:to>
    <xdr:sp macro="" textlink="">
      <xdr:nvSpPr>
        <xdr:cNvPr id="3" name="Arrow: Left 2">
          <a:extLst>
            <a:ext uri="{FF2B5EF4-FFF2-40B4-BE49-F238E27FC236}">
              <a16:creationId xmlns:a16="http://schemas.microsoft.com/office/drawing/2014/main" id="{1BE4BFAE-B7C6-45F0-B30E-A42DE3AAB098}"/>
            </a:ext>
          </a:extLst>
        </xdr:cNvPr>
        <xdr:cNvSpPr/>
      </xdr:nvSpPr>
      <xdr:spPr>
        <a:xfrm flipH="1">
          <a:off x="0" y="106931"/>
          <a:ext cx="1451570" cy="1110441"/>
        </a:xfrm>
        <a:prstGeom prst="leftArrow">
          <a:avLst>
            <a:gd name="adj1" fmla="val 23786"/>
            <a:gd name="adj2" fmla="val 2785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Simple</a:t>
          </a:r>
          <a:r>
            <a:rPr lang="en-GB" sz="1100" baseline="0"/>
            <a:t> Example</a:t>
          </a:r>
        </a:p>
        <a:p>
          <a:pPr algn="l"/>
          <a:endParaRPr lang="en-GB" sz="1100"/>
        </a:p>
      </xdr:txBody>
    </xdr:sp>
    <xdr:clientData/>
  </xdr:twoCellAnchor>
  <xdr:twoCellAnchor>
    <xdr:from>
      <xdr:col>1</xdr:col>
      <xdr:colOff>0</xdr:colOff>
      <xdr:row>30</xdr:row>
      <xdr:rowOff>20792</xdr:rowOff>
    </xdr:from>
    <xdr:to>
      <xdr:col>1</xdr:col>
      <xdr:colOff>1451570</xdr:colOff>
      <xdr:row>36</xdr:row>
      <xdr:rowOff>4798</xdr:rowOff>
    </xdr:to>
    <xdr:sp macro="" textlink="">
      <xdr:nvSpPr>
        <xdr:cNvPr id="5" name="Arrow: Left 4">
          <a:extLst>
            <a:ext uri="{FF2B5EF4-FFF2-40B4-BE49-F238E27FC236}">
              <a16:creationId xmlns:a16="http://schemas.microsoft.com/office/drawing/2014/main" id="{627F1FE9-09A0-47D4-8E96-716AF8A09D30}"/>
            </a:ext>
          </a:extLst>
        </xdr:cNvPr>
        <xdr:cNvSpPr/>
      </xdr:nvSpPr>
      <xdr:spPr>
        <a:xfrm flipH="1">
          <a:off x="0" y="5619835"/>
          <a:ext cx="1451570" cy="1110441"/>
        </a:xfrm>
        <a:prstGeom prst="leftArrow">
          <a:avLst>
            <a:gd name="adj1" fmla="val 23786"/>
            <a:gd name="adj2" fmla="val 2785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Complex </a:t>
          </a:r>
          <a:r>
            <a:rPr lang="en-GB" sz="1100" baseline="0"/>
            <a:t>Example</a:t>
          </a:r>
        </a:p>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516836</xdr:colOff>
      <xdr:row>8</xdr:row>
      <xdr:rowOff>121920</xdr:rowOff>
    </xdr:from>
    <xdr:to>
      <xdr:col>12</xdr:col>
      <xdr:colOff>929641</xdr:colOff>
      <xdr:row>12</xdr:row>
      <xdr:rowOff>137160</xdr:rowOff>
    </xdr:to>
    <xdr:sp macro="" textlink="">
      <xdr:nvSpPr>
        <xdr:cNvPr id="2" name="Arrow: Right 1">
          <a:extLst>
            <a:ext uri="{FF2B5EF4-FFF2-40B4-BE49-F238E27FC236}">
              <a16:creationId xmlns:a16="http://schemas.microsoft.com/office/drawing/2014/main" id="{BC5E3141-5F49-4DD4-ACC2-4122E33B0D85}"/>
            </a:ext>
          </a:extLst>
        </xdr:cNvPr>
        <xdr:cNvSpPr/>
      </xdr:nvSpPr>
      <xdr:spPr>
        <a:xfrm>
          <a:off x="9766853" y="1626042"/>
          <a:ext cx="1035658" cy="763988"/>
        </a:xfrm>
        <a:prstGeom prst="rightArrow">
          <a:avLst>
            <a:gd name="adj1" fmla="val 57937"/>
            <a:gd name="adj2" fmla="val 50000"/>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lang="en-GB" sz="1100"/>
            <a:t>Complex Example</a:t>
          </a:r>
        </a:p>
      </xdr:txBody>
    </xdr:sp>
    <xdr:clientData/>
  </xdr:twoCellAnchor>
  <xdr:twoCellAnchor>
    <xdr:from>
      <xdr:col>9</xdr:col>
      <xdr:colOff>533400</xdr:colOff>
      <xdr:row>1</xdr:row>
      <xdr:rowOff>144780</xdr:rowOff>
    </xdr:from>
    <xdr:to>
      <xdr:col>10</xdr:col>
      <xdr:colOff>449580</xdr:colOff>
      <xdr:row>54</xdr:row>
      <xdr:rowOff>121920</xdr:rowOff>
    </xdr:to>
    <xdr:sp macro="" textlink="">
      <xdr:nvSpPr>
        <xdr:cNvPr id="3" name="Right Brace 2">
          <a:extLst>
            <a:ext uri="{FF2B5EF4-FFF2-40B4-BE49-F238E27FC236}">
              <a16:creationId xmlns:a16="http://schemas.microsoft.com/office/drawing/2014/main" id="{5584822F-E438-4DAA-BC81-F6B23A8080D4}"/>
            </a:ext>
          </a:extLst>
        </xdr:cNvPr>
        <xdr:cNvSpPr/>
      </xdr:nvSpPr>
      <xdr:spPr>
        <a:xfrm>
          <a:off x="6156960" y="327660"/>
          <a:ext cx="541020" cy="9304020"/>
        </a:xfrm>
        <a:prstGeom prst="rightBrace">
          <a:avLst>
            <a:gd name="adj1" fmla="val 8333"/>
            <a:gd name="adj2" fmla="val 1764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11</xdr:col>
      <xdr:colOff>549966</xdr:colOff>
      <xdr:row>31</xdr:row>
      <xdr:rowOff>12921</xdr:rowOff>
    </xdr:from>
    <xdr:to>
      <xdr:col>12</xdr:col>
      <xdr:colOff>964759</xdr:colOff>
      <xdr:row>35</xdr:row>
      <xdr:rowOff>13914</xdr:rowOff>
    </xdr:to>
    <xdr:sp macro="" textlink="">
      <xdr:nvSpPr>
        <xdr:cNvPr id="7" name="Arrow: Right 6">
          <a:extLst>
            <a:ext uri="{FF2B5EF4-FFF2-40B4-BE49-F238E27FC236}">
              <a16:creationId xmlns:a16="http://schemas.microsoft.com/office/drawing/2014/main" id="{DEEBFD2F-6282-4610-AAE0-3991B65E4C93}"/>
            </a:ext>
          </a:extLst>
        </xdr:cNvPr>
        <xdr:cNvSpPr/>
      </xdr:nvSpPr>
      <xdr:spPr>
        <a:xfrm>
          <a:off x="9799983" y="5830625"/>
          <a:ext cx="1037646" cy="749741"/>
        </a:xfrm>
        <a:prstGeom prst="rightArrow">
          <a:avLst>
            <a:gd name="adj1" fmla="val 57937"/>
            <a:gd name="adj2" fmla="val 50000"/>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100"/>
            <a:t>Simple Example</a:t>
          </a:r>
        </a:p>
      </xdr:txBody>
    </xdr:sp>
    <xdr:clientData/>
  </xdr:twoCellAnchor>
  <xdr:twoCellAnchor>
    <xdr:from>
      <xdr:col>11</xdr:col>
      <xdr:colOff>537044</xdr:colOff>
      <xdr:row>23</xdr:row>
      <xdr:rowOff>189836</xdr:rowOff>
    </xdr:from>
    <xdr:to>
      <xdr:col>12</xdr:col>
      <xdr:colOff>971384</xdr:colOff>
      <xdr:row>28</xdr:row>
      <xdr:rowOff>13914</xdr:rowOff>
    </xdr:to>
    <xdr:sp macro="" textlink="">
      <xdr:nvSpPr>
        <xdr:cNvPr id="6" name="Arrow: Right 5">
          <a:extLst>
            <a:ext uri="{FF2B5EF4-FFF2-40B4-BE49-F238E27FC236}">
              <a16:creationId xmlns:a16="http://schemas.microsoft.com/office/drawing/2014/main" id="{D72DFF73-BDB3-44CE-9E1A-2BC60FCA4E4C}"/>
            </a:ext>
          </a:extLst>
        </xdr:cNvPr>
        <xdr:cNvSpPr/>
      </xdr:nvSpPr>
      <xdr:spPr>
        <a:xfrm>
          <a:off x="9787061" y="4503419"/>
          <a:ext cx="1057193" cy="764982"/>
        </a:xfrm>
        <a:prstGeom prst="rightArrow">
          <a:avLst>
            <a:gd name="adj1" fmla="val 57937"/>
            <a:gd name="adj2" fmla="val 50000"/>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en-GB" sz="1100"/>
            <a:t>Correction Example</a:t>
          </a:r>
        </a:p>
      </xdr:txBody>
    </xdr:sp>
    <xdr:clientData/>
  </xdr:twoCellAnchor>
  <xdr:twoCellAnchor>
    <xdr:from>
      <xdr:col>68</xdr:col>
      <xdr:colOff>1437861</xdr:colOff>
      <xdr:row>6</xdr:row>
      <xdr:rowOff>112642</xdr:rowOff>
    </xdr:from>
    <xdr:to>
      <xdr:col>68</xdr:col>
      <xdr:colOff>3783495</xdr:colOff>
      <xdr:row>23</xdr:row>
      <xdr:rowOff>172277</xdr:rowOff>
    </xdr:to>
    <xdr:sp macro="" textlink="">
      <xdr:nvSpPr>
        <xdr:cNvPr id="4" name="Arrow: Bent-Up 3">
          <a:extLst>
            <a:ext uri="{FF2B5EF4-FFF2-40B4-BE49-F238E27FC236}">
              <a16:creationId xmlns:a16="http://schemas.microsoft.com/office/drawing/2014/main" id="{6AFFCE60-692E-4040-8700-7BFA6F9E3833}"/>
            </a:ext>
          </a:extLst>
        </xdr:cNvPr>
        <xdr:cNvSpPr/>
      </xdr:nvSpPr>
      <xdr:spPr>
        <a:xfrm rot="10800000">
          <a:off x="86019861" y="1239077"/>
          <a:ext cx="2345634" cy="3246783"/>
        </a:xfrm>
        <a:prstGeom prst="bentUpArrow">
          <a:avLst>
            <a:gd name="adj1" fmla="val 14394"/>
            <a:gd name="adj2" fmla="val 11667"/>
            <a:gd name="adj3" fmla="val 9938"/>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Chicken, Wayne (CDIO Enterprise Platform Services)" id="{B0635AAF-3FDF-43C0-9C24-940F71A799B1}" userId="S::wayne.chicken@hmrc.gov.uk::47b420b0-1a8f-4897-b21e-23502b05478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R5" dT="2022-03-16T08:41:00.12" personId="{B0635AAF-3FDF-43C0-9C24-940F71A799B1}" id="{64DDB214-2FAD-46BB-9A2B-AFF0120B7760}">
    <text>This cell includes a deliberate duplicate to highlight the importance of a derived transaction reference needing to be unique.</text>
  </threadedComment>
  <threadedComment ref="F71" dT="2022-02-02T09:03:52.65" personId="{B0635AAF-3FDF-43C0-9C24-940F71A799B1}" id="{3A046D89-23F9-45CF-A613-3DABC03BDFF8}">
    <text>A deliberate error here, introduces a non-unique transaction reference, which can be observed in column BN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clicker@dechangeltd.co.uk" TargetMode="External"/><Relationship Id="rId13" Type="http://schemas.openxmlformats.org/officeDocument/2006/relationships/comments" Target="../comments1.xml"/><Relationship Id="rId3" Type="http://schemas.openxmlformats.org/officeDocument/2006/relationships/hyperlink" Target="mailto:steven.brummy@dechangeltd.co.uk" TargetMode="External"/><Relationship Id="rId7" Type="http://schemas.openxmlformats.org/officeDocument/2006/relationships/hyperlink" Target="mailto:online@dechangeltd.co.uk" TargetMode="External"/><Relationship Id="rId12" Type="http://schemas.openxmlformats.org/officeDocument/2006/relationships/vmlDrawing" Target="../drawings/vmlDrawing1.vml"/><Relationship Id="rId2" Type="http://schemas.openxmlformats.org/officeDocument/2006/relationships/hyperlink" Target="mailto:harold.leader@dechangeltd.co.uk" TargetMode="External"/><Relationship Id="rId1" Type="http://schemas.openxmlformats.org/officeDocument/2006/relationships/hyperlink" Target="mailto:bureauxhq@dechangeltd.co.uk" TargetMode="External"/><Relationship Id="rId6" Type="http://schemas.openxmlformats.org/officeDocument/2006/relationships/hyperlink" Target="mailto:plymouth@dechangeltd.co.uk" TargetMode="External"/><Relationship Id="rId11" Type="http://schemas.openxmlformats.org/officeDocument/2006/relationships/drawing" Target="../drawings/drawing3.xml"/><Relationship Id="rId5" Type="http://schemas.openxmlformats.org/officeDocument/2006/relationships/hyperlink" Target="mailto:fran.southie@dechangeltd.co.uk" TargetMode="External"/><Relationship Id="rId10" Type="http://schemas.openxmlformats.org/officeDocument/2006/relationships/printerSettings" Target="../printerSettings/printerSettings4.bin"/><Relationship Id="rId4" Type="http://schemas.openxmlformats.org/officeDocument/2006/relationships/hyperlink" Target="mailto:bureauxhqsouth@dechangeltd.co.uk" TargetMode="External"/><Relationship Id="rId9" Type="http://schemas.openxmlformats.org/officeDocument/2006/relationships/hyperlink" Target="mailto:bdcgroup@dechangeltd.co.uk" TargetMode="External"/><Relationship Id="rId1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7AB8-7956-4453-928B-19FEBBDCE83D}">
  <dimension ref="A1:M83"/>
  <sheetViews>
    <sheetView zoomScaleNormal="100" workbookViewId="0">
      <selection activeCell="G84" sqref="G84"/>
    </sheetView>
  </sheetViews>
  <sheetFormatPr defaultRowHeight="14.5" x14ac:dyDescent="0.35"/>
  <cols>
    <col min="1" max="1" width="8.81640625" customWidth="1"/>
    <col min="2" max="2" width="26.54296875" customWidth="1"/>
    <col min="12" max="12" width="10.81640625" customWidth="1"/>
    <col min="13" max="13" width="12.453125" customWidth="1"/>
  </cols>
  <sheetData>
    <row r="1" spans="1:3" ht="26" x14ac:dyDescent="0.6">
      <c r="A1" s="29" t="s">
        <v>0</v>
      </c>
    </row>
    <row r="3" spans="1:3" ht="18.5" x14ac:dyDescent="0.45">
      <c r="A3" s="28" t="s">
        <v>1</v>
      </c>
    </row>
    <row r="5" spans="1:3" x14ac:dyDescent="0.35">
      <c r="A5" s="1" t="s">
        <v>2</v>
      </c>
      <c r="C5" t="s">
        <v>3</v>
      </c>
    </row>
    <row r="6" spans="1:3" x14ac:dyDescent="0.35">
      <c r="B6" t="s">
        <v>4</v>
      </c>
      <c r="C6" t="s">
        <v>5</v>
      </c>
    </row>
    <row r="7" spans="1:3" x14ac:dyDescent="0.35">
      <c r="B7" t="s">
        <v>6</v>
      </c>
      <c r="C7" t="s">
        <v>7</v>
      </c>
    </row>
    <row r="8" spans="1:3" x14ac:dyDescent="0.35">
      <c r="B8" t="s">
        <v>8</v>
      </c>
      <c r="C8" t="s">
        <v>9</v>
      </c>
    </row>
    <row r="9" spans="1:3" x14ac:dyDescent="0.35">
      <c r="B9" t="s">
        <v>10</v>
      </c>
      <c r="C9" t="s">
        <v>11</v>
      </c>
    </row>
    <row r="10" spans="1:3" x14ac:dyDescent="0.35">
      <c r="B10" t="s">
        <v>12</v>
      </c>
      <c r="C10" t="s">
        <v>13</v>
      </c>
    </row>
    <row r="11" spans="1:3" x14ac:dyDescent="0.35">
      <c r="B11" t="s">
        <v>14</v>
      </c>
      <c r="C11" t="s">
        <v>15</v>
      </c>
    </row>
    <row r="12" spans="1:3" x14ac:dyDescent="0.35">
      <c r="B12" t="s">
        <v>16</v>
      </c>
      <c r="C12" t="s">
        <v>17</v>
      </c>
    </row>
    <row r="13" spans="1:3" x14ac:dyDescent="0.35">
      <c r="B13" t="s">
        <v>18</v>
      </c>
      <c r="C13" t="s">
        <v>19</v>
      </c>
    </row>
    <row r="14" spans="1:3" x14ac:dyDescent="0.35">
      <c r="B14" t="s">
        <v>20</v>
      </c>
      <c r="C14" t="s">
        <v>21</v>
      </c>
    </row>
    <row r="15" spans="1:3" x14ac:dyDescent="0.35">
      <c r="B15" t="s">
        <v>22</v>
      </c>
      <c r="C15" t="s">
        <v>23</v>
      </c>
    </row>
    <row r="16" spans="1:3" x14ac:dyDescent="0.35">
      <c r="B16" t="s">
        <v>24</v>
      </c>
      <c r="C16" t="s">
        <v>25</v>
      </c>
    </row>
    <row r="18" spans="1:3" x14ac:dyDescent="0.35">
      <c r="A18" s="1" t="s">
        <v>26</v>
      </c>
      <c r="C18" t="s">
        <v>27</v>
      </c>
    </row>
    <row r="20" spans="1:3" x14ac:dyDescent="0.35">
      <c r="A20" s="1" t="s">
        <v>28</v>
      </c>
      <c r="C20" t="s">
        <v>29</v>
      </c>
    </row>
    <row r="22" spans="1:3" x14ac:dyDescent="0.35">
      <c r="A22" s="1" t="s">
        <v>30</v>
      </c>
      <c r="C22" t="s">
        <v>31</v>
      </c>
    </row>
    <row r="23" spans="1:3" x14ac:dyDescent="0.35">
      <c r="A23" s="1"/>
    </row>
    <row r="25" spans="1:3" ht="18.5" x14ac:dyDescent="0.45">
      <c r="A25" s="28" t="s">
        <v>32</v>
      </c>
    </row>
    <row r="26" spans="1:3" ht="18.5" x14ac:dyDescent="0.45">
      <c r="A26" s="28"/>
    </row>
    <row r="27" spans="1:3" x14ac:dyDescent="0.35">
      <c r="B27" t="s">
        <v>18</v>
      </c>
      <c r="C27" t="s">
        <v>33</v>
      </c>
    </row>
    <row r="28" spans="1:3" x14ac:dyDescent="0.35">
      <c r="B28" t="s">
        <v>34</v>
      </c>
      <c r="C28" t="s">
        <v>35</v>
      </c>
    </row>
    <row r="29" spans="1:3" x14ac:dyDescent="0.35">
      <c r="B29" t="s">
        <v>36</v>
      </c>
      <c r="C29" t="s">
        <v>37</v>
      </c>
    </row>
    <row r="30" spans="1:3" x14ac:dyDescent="0.35">
      <c r="C30" s="51" t="s">
        <v>38</v>
      </c>
    </row>
    <row r="31" spans="1:3" x14ac:dyDescent="0.35">
      <c r="C31" s="51" t="s">
        <v>39</v>
      </c>
    </row>
    <row r="32" spans="1:3" x14ac:dyDescent="0.35">
      <c r="C32" s="51" t="s">
        <v>40</v>
      </c>
    </row>
    <row r="33" spans="2:11" x14ac:dyDescent="0.35">
      <c r="C33" s="51" t="s">
        <v>41</v>
      </c>
    </row>
    <row r="34" spans="2:11" x14ac:dyDescent="0.35">
      <c r="C34" s="51" t="s">
        <v>42</v>
      </c>
    </row>
    <row r="35" spans="2:11" x14ac:dyDescent="0.35">
      <c r="C35" s="51" t="s">
        <v>43</v>
      </c>
    </row>
    <row r="36" spans="2:11" x14ac:dyDescent="0.35">
      <c r="C36" s="52"/>
    </row>
    <row r="37" spans="2:11" x14ac:dyDescent="0.35">
      <c r="B37" t="s">
        <v>44</v>
      </c>
      <c r="C37" t="s">
        <v>45</v>
      </c>
    </row>
    <row r="38" spans="2:11" x14ac:dyDescent="0.35">
      <c r="B38" t="s">
        <v>46</v>
      </c>
      <c r="C38" t="s">
        <v>47</v>
      </c>
    </row>
    <row r="39" spans="2:11" x14ac:dyDescent="0.35">
      <c r="B39" t="s">
        <v>48</v>
      </c>
      <c r="C39" t="s">
        <v>49</v>
      </c>
    </row>
    <row r="40" spans="2:11" x14ac:dyDescent="0.35">
      <c r="C40" s="51" t="s">
        <v>50</v>
      </c>
    </row>
    <row r="41" spans="2:11" x14ac:dyDescent="0.35">
      <c r="C41" s="51" t="s">
        <v>51</v>
      </c>
    </row>
    <row r="42" spans="2:11" x14ac:dyDescent="0.35">
      <c r="B42" s="209" t="s">
        <v>52</v>
      </c>
      <c r="C42" s="209" t="s">
        <v>53</v>
      </c>
      <c r="D42" s="209"/>
      <c r="E42" s="209"/>
      <c r="F42" s="209"/>
      <c r="G42" s="209"/>
      <c r="H42" s="209"/>
      <c r="I42" s="209"/>
      <c r="J42" s="209"/>
      <c r="K42" s="209"/>
    </row>
    <row r="43" spans="2:11" x14ac:dyDescent="0.35">
      <c r="B43" s="208"/>
      <c r="C43" s="208"/>
      <c r="D43" s="208"/>
      <c r="E43" s="208"/>
      <c r="F43" s="208"/>
      <c r="G43" s="208"/>
      <c r="H43" s="208"/>
      <c r="I43" s="208"/>
      <c r="J43" s="208"/>
      <c r="K43" s="208"/>
    </row>
    <row r="44" spans="2:11" x14ac:dyDescent="0.35">
      <c r="B44" s="208"/>
      <c r="C44" s="208"/>
      <c r="D44" s="208"/>
      <c r="E44" s="208"/>
      <c r="F44" s="208"/>
      <c r="G44" s="208"/>
      <c r="H44" s="208"/>
      <c r="I44" s="208"/>
      <c r="J44" s="208"/>
      <c r="K44" s="208"/>
    </row>
    <row r="45" spans="2:11" x14ac:dyDescent="0.35">
      <c r="B45" s="208"/>
      <c r="C45" s="208"/>
      <c r="D45" s="208"/>
      <c r="E45" s="208"/>
      <c r="F45" s="208"/>
      <c r="G45" s="208"/>
      <c r="H45" s="208"/>
      <c r="I45" s="208"/>
      <c r="J45" s="208"/>
      <c r="K45" s="208"/>
    </row>
    <row r="46" spans="2:11" x14ac:dyDescent="0.35">
      <c r="B46" s="208"/>
      <c r="C46" s="208"/>
      <c r="D46" s="208"/>
      <c r="E46" s="208"/>
      <c r="F46" s="208"/>
      <c r="G46" s="208"/>
      <c r="H46" s="208"/>
      <c r="I46" s="208"/>
      <c r="J46" s="208"/>
      <c r="K46" s="208"/>
    </row>
    <row r="53" spans="1:6" ht="18.5" x14ac:dyDescent="0.45">
      <c r="A53" s="28" t="s">
        <v>54</v>
      </c>
    </row>
    <row r="56" spans="1:6" x14ac:dyDescent="0.35">
      <c r="F56" s="1" t="s">
        <v>55</v>
      </c>
    </row>
    <row r="57" spans="1:6" x14ac:dyDescent="0.35">
      <c r="F57" t="s">
        <v>56</v>
      </c>
    </row>
    <row r="58" spans="1:6" x14ac:dyDescent="0.35">
      <c r="F58" t="s">
        <v>57</v>
      </c>
    </row>
    <row r="62" spans="1:6" x14ac:dyDescent="0.35">
      <c r="F62" s="1" t="s">
        <v>58</v>
      </c>
    </row>
    <row r="63" spans="1:6" x14ac:dyDescent="0.35">
      <c r="F63" t="s">
        <v>59</v>
      </c>
    </row>
    <row r="64" spans="1:6" x14ac:dyDescent="0.35">
      <c r="F64" t="s">
        <v>60</v>
      </c>
    </row>
    <row r="68" spans="6:13" x14ac:dyDescent="0.35">
      <c r="F68" s="1" t="s">
        <v>61</v>
      </c>
    </row>
    <row r="74" spans="6:13" x14ac:dyDescent="0.35">
      <c r="F74" s="218" t="s">
        <v>62</v>
      </c>
      <c r="G74" s="1"/>
      <c r="H74" s="1"/>
      <c r="I74" s="1"/>
      <c r="J74" s="1"/>
      <c r="K74" s="1"/>
      <c r="L74" s="1"/>
      <c r="M74" s="1"/>
    </row>
    <row r="75" spans="6:13" x14ac:dyDescent="0.35">
      <c r="F75" s="209" t="s">
        <v>63</v>
      </c>
      <c r="G75" s="209"/>
      <c r="H75" s="209"/>
      <c r="I75" s="209"/>
      <c r="J75" s="209"/>
      <c r="K75" s="209"/>
      <c r="L75" s="209"/>
    </row>
    <row r="76" spans="6:13" x14ac:dyDescent="0.35">
      <c r="F76" s="219" t="s">
        <v>64</v>
      </c>
      <c r="G76" s="210"/>
      <c r="H76" s="210"/>
      <c r="I76" s="210"/>
      <c r="J76" s="210"/>
      <c r="K76" s="210"/>
      <c r="L76" s="210"/>
    </row>
    <row r="81" spans="6:6" x14ac:dyDescent="0.35">
      <c r="F81" s="1" t="s">
        <v>65</v>
      </c>
    </row>
    <row r="82" spans="6:6" x14ac:dyDescent="0.35">
      <c r="F82" t="s">
        <v>66</v>
      </c>
    </row>
    <row r="83" spans="6:6" x14ac:dyDescent="0.35">
      <c r="F83" t="s">
        <v>67</v>
      </c>
    </row>
  </sheetData>
  <pageMargins left="0.7" right="0.7" top="0.75" bottom="0.75" header="0.3" footer="0.3"/>
  <pageSetup paperSize="9" orientation="portrait" horizontalDpi="90" verticalDpi="90" r:id="rId1"/>
  <headerFooter>
    <oddFooter>&amp;C_x000D_&amp;1#&amp;"Aptos"&amp;10&amp;K000000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CA1F-8E9C-44DE-A736-FCEB7AA415B4}">
  <sheetPr>
    <outlinePr summaryBelow="0"/>
  </sheetPr>
  <dimension ref="A1:K71"/>
  <sheetViews>
    <sheetView tabSelected="1" zoomScale="85" zoomScaleNormal="85" workbookViewId="0">
      <pane ySplit="2" topLeftCell="A3" activePane="bottomLeft" state="frozen"/>
      <selection pane="bottomLeft" activeCell="C8" sqref="C8"/>
    </sheetView>
  </sheetViews>
  <sheetFormatPr defaultColWidth="8.81640625" defaultRowHeight="14.5" outlineLevelRow="1" x14ac:dyDescent="0.35"/>
  <cols>
    <col min="1" max="1" width="7.54296875" style="2" customWidth="1"/>
    <col min="2" max="2" width="36" style="2" bestFit="1" customWidth="1"/>
    <col min="3" max="3" width="38.453125" style="2" bestFit="1" customWidth="1"/>
    <col min="4" max="4" width="74.1796875" style="8" customWidth="1"/>
    <col min="5" max="5" width="14.26953125" style="203" bestFit="1" customWidth="1"/>
    <col min="6" max="6" width="14.453125" style="16" customWidth="1"/>
    <col min="7" max="7" width="10.453125" style="16" bestFit="1" customWidth="1"/>
    <col min="8" max="8" width="12.1796875" style="16" bestFit="1" customWidth="1"/>
    <col min="9" max="9" width="6.453125" style="16" bestFit="1" customWidth="1"/>
    <col min="10" max="10" width="8.54296875" style="16" bestFit="1" customWidth="1"/>
    <col min="11" max="11" width="31.54296875" style="24" customWidth="1"/>
    <col min="12" max="12" width="9.453125" style="2" customWidth="1"/>
    <col min="13" max="16384" width="8.81640625" style="2"/>
  </cols>
  <sheetData>
    <row r="1" spans="1:11" ht="37.5" customHeight="1" x14ac:dyDescent="0.35">
      <c r="A1" s="225" t="s">
        <v>68</v>
      </c>
      <c r="B1" s="225"/>
      <c r="C1" s="225"/>
      <c r="D1" s="225"/>
      <c r="E1" s="225"/>
      <c r="F1" s="225"/>
      <c r="G1" s="225"/>
      <c r="H1" s="225"/>
      <c r="I1" s="225"/>
      <c r="J1" s="225"/>
      <c r="K1" s="225"/>
    </row>
    <row r="2" spans="1:11" s="11" customFormat="1" ht="31" x14ac:dyDescent="0.35">
      <c r="A2" s="9" t="s">
        <v>4</v>
      </c>
      <c r="B2" s="9" t="s">
        <v>6</v>
      </c>
      <c r="C2" s="9" t="s">
        <v>8</v>
      </c>
      <c r="D2" s="10" t="s">
        <v>10</v>
      </c>
      <c r="E2" s="201" t="s">
        <v>69</v>
      </c>
      <c r="F2" s="200" t="s">
        <v>70</v>
      </c>
      <c r="G2" s="21" t="s">
        <v>16</v>
      </c>
      <c r="H2" s="21" t="s">
        <v>18</v>
      </c>
      <c r="I2" s="31" t="s">
        <v>20</v>
      </c>
      <c r="J2" s="31" t="s">
        <v>22</v>
      </c>
      <c r="K2" s="31" t="s">
        <v>24</v>
      </c>
    </row>
    <row r="4" spans="1:11" s="7" customFormat="1" ht="15.5" x14ac:dyDescent="0.35">
      <c r="A4" s="7" t="s">
        <v>71</v>
      </c>
      <c r="D4" s="12"/>
      <c r="E4" s="202"/>
      <c r="F4" s="15"/>
      <c r="G4" s="15"/>
      <c r="H4" s="15"/>
      <c r="I4" s="15"/>
      <c r="J4" s="15"/>
      <c r="K4" s="45"/>
    </row>
    <row r="5" spans="1:11" ht="43.5" outlineLevel="1" x14ac:dyDescent="0.35">
      <c r="B5" s="2" t="s">
        <v>72</v>
      </c>
      <c r="C5" s="2" t="s">
        <v>73</v>
      </c>
      <c r="D5" s="8" t="s">
        <v>74</v>
      </c>
      <c r="E5" s="203" t="s">
        <v>75</v>
      </c>
      <c r="F5" s="16" t="s">
        <v>75</v>
      </c>
      <c r="G5" s="16" t="s">
        <v>76</v>
      </c>
      <c r="J5" s="16">
        <v>30</v>
      </c>
      <c r="K5" s="50" t="s">
        <v>77</v>
      </c>
    </row>
    <row r="6" spans="1:11" ht="29" outlineLevel="1" x14ac:dyDescent="0.35">
      <c r="B6" s="2" t="s">
        <v>78</v>
      </c>
      <c r="C6" s="2" t="s">
        <v>79</v>
      </c>
      <c r="D6" s="224" t="s">
        <v>80</v>
      </c>
      <c r="E6" s="203" t="s">
        <v>75</v>
      </c>
      <c r="F6" s="16" t="s">
        <v>81</v>
      </c>
      <c r="G6" s="16" t="s">
        <v>76</v>
      </c>
      <c r="J6" s="16">
        <v>1</v>
      </c>
      <c r="K6" s="50" t="s">
        <v>82</v>
      </c>
    </row>
    <row r="7" spans="1:11" ht="29" outlineLevel="1" x14ac:dyDescent="0.35">
      <c r="B7" s="2" t="s">
        <v>83</v>
      </c>
      <c r="C7" s="2" t="s">
        <v>84</v>
      </c>
      <c r="D7" s="8" t="s">
        <v>85</v>
      </c>
      <c r="E7" s="203" t="s">
        <v>75</v>
      </c>
      <c r="F7" s="16" t="s">
        <v>75</v>
      </c>
      <c r="G7" s="16" t="s">
        <v>86</v>
      </c>
      <c r="H7" s="23" t="s">
        <v>87</v>
      </c>
      <c r="I7" s="16">
        <v>19</v>
      </c>
      <c r="J7" s="16">
        <v>19</v>
      </c>
      <c r="K7" s="24" t="s">
        <v>88</v>
      </c>
    </row>
    <row r="8" spans="1:11" ht="43.5" outlineLevel="1" x14ac:dyDescent="0.35">
      <c r="B8" s="2" t="s">
        <v>89</v>
      </c>
      <c r="C8" s="2" t="s">
        <v>90</v>
      </c>
      <c r="D8" s="8" t="s">
        <v>91</v>
      </c>
      <c r="E8" s="203" t="s">
        <v>75</v>
      </c>
      <c r="F8" s="16" t="s">
        <v>75</v>
      </c>
      <c r="G8" s="16" t="s">
        <v>76</v>
      </c>
      <c r="J8" s="16">
        <v>10</v>
      </c>
      <c r="K8" s="50" t="s">
        <v>92</v>
      </c>
    </row>
    <row r="9" spans="1:11" ht="43.5" outlineLevel="1" x14ac:dyDescent="0.35">
      <c r="B9" s="2" t="s">
        <v>93</v>
      </c>
      <c r="C9" s="2" t="s">
        <v>94</v>
      </c>
      <c r="D9" s="8" t="s">
        <v>95</v>
      </c>
      <c r="E9" s="203" t="s">
        <v>75</v>
      </c>
      <c r="F9" s="16" t="s">
        <v>75</v>
      </c>
      <c r="G9" s="16" t="s">
        <v>76</v>
      </c>
      <c r="J9" s="16">
        <v>100</v>
      </c>
      <c r="K9" s="50" t="s">
        <v>96</v>
      </c>
    </row>
    <row r="10" spans="1:11" ht="58" outlineLevel="1" x14ac:dyDescent="0.35">
      <c r="B10" s="2" t="s">
        <v>97</v>
      </c>
      <c r="C10" s="2" t="s">
        <v>98</v>
      </c>
      <c r="D10" s="8" t="s">
        <v>99</v>
      </c>
      <c r="E10" s="203" t="s">
        <v>75</v>
      </c>
      <c r="F10" s="16" t="s">
        <v>75</v>
      </c>
      <c r="G10" s="16" t="s">
        <v>100</v>
      </c>
      <c r="H10" s="16" t="s">
        <v>101</v>
      </c>
      <c r="I10" s="16">
        <v>10</v>
      </c>
      <c r="J10" s="16">
        <v>10</v>
      </c>
      <c r="K10" s="24" t="s">
        <v>102</v>
      </c>
    </row>
    <row r="11" spans="1:11" outlineLevel="1" x14ac:dyDescent="0.35">
      <c r="B11" s="2" t="s">
        <v>103</v>
      </c>
      <c r="C11" s="2" t="s">
        <v>104</v>
      </c>
      <c r="D11" s="8" t="s">
        <v>105</v>
      </c>
      <c r="E11" s="203" t="s">
        <v>75</v>
      </c>
      <c r="F11" s="16" t="s">
        <v>75</v>
      </c>
      <c r="G11" s="16" t="s">
        <v>100</v>
      </c>
      <c r="H11" s="16" t="s">
        <v>101</v>
      </c>
      <c r="I11" s="16">
        <v>10</v>
      </c>
      <c r="J11" s="16">
        <v>10</v>
      </c>
      <c r="K11" s="24" t="s">
        <v>102</v>
      </c>
    </row>
    <row r="12" spans="1:11" ht="29" outlineLevel="1" x14ac:dyDescent="0.35">
      <c r="B12" s="2" t="s">
        <v>106</v>
      </c>
      <c r="C12" s="2" t="s">
        <v>107</v>
      </c>
      <c r="D12" s="8" t="s">
        <v>108</v>
      </c>
      <c r="E12" s="203" t="s">
        <v>75</v>
      </c>
      <c r="F12" s="16" t="s">
        <v>75</v>
      </c>
      <c r="G12" s="16" t="s">
        <v>109</v>
      </c>
      <c r="H12" s="22">
        <v>12</v>
      </c>
      <c r="J12" s="16">
        <v>12</v>
      </c>
      <c r="K12" s="50" t="s">
        <v>110</v>
      </c>
    </row>
    <row r="13" spans="1:11" ht="43.5" outlineLevel="1" x14ac:dyDescent="0.35">
      <c r="B13" s="2" t="s">
        <v>111</v>
      </c>
      <c r="C13" s="2" t="s">
        <v>112</v>
      </c>
      <c r="D13" s="8" t="s">
        <v>113</v>
      </c>
      <c r="E13" s="203" t="s">
        <v>75</v>
      </c>
      <c r="F13" s="16" t="s">
        <v>75</v>
      </c>
      <c r="G13" s="16" t="s">
        <v>114</v>
      </c>
      <c r="H13" s="16">
        <v>17.2</v>
      </c>
      <c r="J13" s="16">
        <v>20</v>
      </c>
      <c r="K13" s="50" t="s">
        <v>115</v>
      </c>
    </row>
    <row r="14" spans="1:11" ht="29" outlineLevel="1" x14ac:dyDescent="0.35">
      <c r="B14" s="2" t="s">
        <v>116</v>
      </c>
      <c r="C14" s="2" t="s">
        <v>117</v>
      </c>
      <c r="D14" s="8" t="s">
        <v>118</v>
      </c>
      <c r="E14" s="203" t="s">
        <v>75</v>
      </c>
      <c r="F14" s="16" t="s">
        <v>75</v>
      </c>
      <c r="G14" s="16" t="s">
        <v>114</v>
      </c>
      <c r="H14" s="16">
        <v>17.2</v>
      </c>
      <c r="J14" s="16">
        <v>20</v>
      </c>
      <c r="K14" s="50" t="s">
        <v>115</v>
      </c>
    </row>
    <row r="15" spans="1:11" ht="43.5" outlineLevel="1" x14ac:dyDescent="0.35">
      <c r="B15" s="2" t="s">
        <v>119</v>
      </c>
      <c r="C15" s="2" t="s">
        <v>120</v>
      </c>
      <c r="D15" s="8" t="s">
        <v>121</v>
      </c>
      <c r="E15" s="203" t="s">
        <v>75</v>
      </c>
      <c r="F15" s="16" t="s">
        <v>75</v>
      </c>
      <c r="G15" s="16" t="s">
        <v>114</v>
      </c>
      <c r="H15" s="16">
        <v>17.2</v>
      </c>
      <c r="J15" s="16">
        <v>20</v>
      </c>
      <c r="K15" s="50" t="s">
        <v>115</v>
      </c>
    </row>
    <row r="16" spans="1:11" outlineLevel="1" x14ac:dyDescent="0.35">
      <c r="D16" s="4"/>
      <c r="G16" s="17"/>
      <c r="H16" s="17"/>
      <c r="I16" s="17"/>
      <c r="J16" s="17"/>
      <c r="K16" s="46"/>
    </row>
    <row r="17" spans="1:11" s="7" customFormat="1" ht="15.5" x14ac:dyDescent="0.35">
      <c r="A17" s="7" t="s">
        <v>122</v>
      </c>
      <c r="D17" s="7" t="s">
        <v>123</v>
      </c>
      <c r="E17" s="202"/>
      <c r="F17" s="15"/>
      <c r="G17" s="18"/>
      <c r="H17" s="18"/>
      <c r="I17" s="18"/>
      <c r="J17" s="18"/>
      <c r="K17" s="47"/>
    </row>
    <row r="18" spans="1:11" ht="73.400000000000006" customHeight="1" outlineLevel="1" x14ac:dyDescent="0.35">
      <c r="B18" s="2" t="s">
        <v>124</v>
      </c>
      <c r="C18" s="2" t="s">
        <v>125</v>
      </c>
      <c r="D18" s="8" t="s">
        <v>126</v>
      </c>
      <c r="E18" s="203" t="s">
        <v>75</v>
      </c>
      <c r="F18" s="16" t="s">
        <v>81</v>
      </c>
      <c r="G18" s="16" t="s">
        <v>76</v>
      </c>
      <c r="J18" s="16">
        <v>30</v>
      </c>
      <c r="K18" s="50" t="s">
        <v>77</v>
      </c>
    </row>
    <row r="19" spans="1:11" ht="43.5" outlineLevel="1" x14ac:dyDescent="0.35">
      <c r="B19" s="2" t="s">
        <v>127</v>
      </c>
      <c r="C19" s="2" t="s">
        <v>128</v>
      </c>
      <c r="D19" s="8" t="s">
        <v>129</v>
      </c>
      <c r="E19" s="203" t="s">
        <v>75</v>
      </c>
      <c r="F19" s="16" t="s">
        <v>81</v>
      </c>
      <c r="G19" s="16" t="s">
        <v>76</v>
      </c>
      <c r="J19" s="16">
        <v>100</v>
      </c>
      <c r="K19" s="50" t="s">
        <v>130</v>
      </c>
    </row>
    <row r="20" spans="1:11" ht="213" customHeight="1" outlineLevel="1" x14ac:dyDescent="0.35">
      <c r="B20" s="2" t="s">
        <v>131</v>
      </c>
      <c r="C20" s="2" t="s">
        <v>132</v>
      </c>
      <c r="D20" s="8" t="s">
        <v>133</v>
      </c>
      <c r="E20" s="203" t="s">
        <v>75</v>
      </c>
      <c r="F20" s="16" t="s">
        <v>81</v>
      </c>
      <c r="G20" s="16" t="s">
        <v>76</v>
      </c>
      <c r="J20" s="16">
        <v>300</v>
      </c>
      <c r="K20" s="50" t="s">
        <v>134</v>
      </c>
    </row>
    <row r="21" spans="1:11" ht="43.5" outlineLevel="1" x14ac:dyDescent="0.35">
      <c r="B21" s="2" t="s">
        <v>135</v>
      </c>
      <c r="C21" s="2" t="s">
        <v>136</v>
      </c>
      <c r="D21" s="4" t="s">
        <v>137</v>
      </c>
      <c r="E21" s="203" t="s">
        <v>75</v>
      </c>
      <c r="F21" s="16" t="s">
        <v>81</v>
      </c>
      <c r="G21" s="16" t="s">
        <v>76</v>
      </c>
      <c r="J21" s="16">
        <v>50</v>
      </c>
      <c r="K21" s="50" t="s">
        <v>138</v>
      </c>
    </row>
    <row r="22" spans="1:11" ht="43.5" outlineLevel="1" x14ac:dyDescent="0.35">
      <c r="B22" s="2" t="s">
        <v>139</v>
      </c>
      <c r="C22" s="2" t="s">
        <v>140</v>
      </c>
      <c r="D22" s="4" t="s">
        <v>137</v>
      </c>
      <c r="E22" s="203" t="s">
        <v>75</v>
      </c>
      <c r="F22" s="16" t="s">
        <v>81</v>
      </c>
      <c r="G22" s="16" t="s">
        <v>76</v>
      </c>
      <c r="J22" s="16">
        <v>50</v>
      </c>
      <c r="K22" s="50" t="s">
        <v>138</v>
      </c>
    </row>
    <row r="23" spans="1:11" ht="43.5" outlineLevel="1" x14ac:dyDescent="0.35">
      <c r="B23" s="2" t="s">
        <v>141</v>
      </c>
      <c r="C23" s="2" t="s">
        <v>142</v>
      </c>
      <c r="D23" s="4" t="s">
        <v>137</v>
      </c>
      <c r="E23" s="203" t="s">
        <v>75</v>
      </c>
      <c r="F23" s="16" t="s">
        <v>81</v>
      </c>
      <c r="G23" s="16" t="s">
        <v>76</v>
      </c>
      <c r="J23" s="16">
        <v>50</v>
      </c>
      <c r="K23" s="50" t="s">
        <v>138</v>
      </c>
    </row>
    <row r="24" spans="1:11" ht="43.5" outlineLevel="1" x14ac:dyDescent="0.35">
      <c r="B24" s="2" t="s">
        <v>143</v>
      </c>
      <c r="C24" s="2" t="s">
        <v>144</v>
      </c>
      <c r="D24" s="4" t="s">
        <v>137</v>
      </c>
      <c r="E24" s="203" t="s">
        <v>75</v>
      </c>
      <c r="F24" s="16" t="s">
        <v>81</v>
      </c>
      <c r="G24" s="16" t="s">
        <v>76</v>
      </c>
      <c r="J24" s="16">
        <v>50</v>
      </c>
      <c r="K24" s="50" t="s">
        <v>138</v>
      </c>
    </row>
    <row r="25" spans="1:11" ht="58" outlineLevel="1" x14ac:dyDescent="0.35">
      <c r="B25" s="2" t="s">
        <v>145</v>
      </c>
      <c r="C25" s="2" t="s">
        <v>146</v>
      </c>
      <c r="D25" s="4" t="s">
        <v>137</v>
      </c>
      <c r="E25" s="203" t="s">
        <v>75</v>
      </c>
      <c r="F25" s="16" t="s">
        <v>81</v>
      </c>
      <c r="G25" s="16" t="s">
        <v>76</v>
      </c>
      <c r="J25" s="16">
        <v>10</v>
      </c>
      <c r="K25" s="50" t="s">
        <v>147</v>
      </c>
    </row>
    <row r="26" spans="1:11" ht="29" outlineLevel="1" x14ac:dyDescent="0.35">
      <c r="B26" s="2" t="s">
        <v>148</v>
      </c>
      <c r="C26" s="2" t="s">
        <v>149</v>
      </c>
      <c r="D26" s="8" t="s">
        <v>150</v>
      </c>
      <c r="E26" s="203" t="s">
        <v>75</v>
      </c>
      <c r="F26" s="16" t="s">
        <v>81</v>
      </c>
      <c r="G26" s="16" t="s">
        <v>76</v>
      </c>
      <c r="I26" s="16">
        <v>2</v>
      </c>
      <c r="J26" s="16">
        <v>2</v>
      </c>
      <c r="K26" s="50" t="s">
        <v>151</v>
      </c>
    </row>
    <row r="27" spans="1:11" ht="29" outlineLevel="1" x14ac:dyDescent="0.35">
      <c r="B27" s="2" t="s">
        <v>152</v>
      </c>
      <c r="C27" s="2" t="s">
        <v>153</v>
      </c>
      <c r="D27" s="8" t="s">
        <v>154</v>
      </c>
      <c r="E27" s="203" t="s">
        <v>75</v>
      </c>
      <c r="F27" s="16" t="s">
        <v>81</v>
      </c>
      <c r="G27" s="16" t="s">
        <v>76</v>
      </c>
      <c r="J27" s="16">
        <v>35</v>
      </c>
      <c r="K27" s="50" t="s">
        <v>155</v>
      </c>
    </row>
    <row r="28" spans="1:11" ht="29" outlineLevel="1" x14ac:dyDescent="0.35">
      <c r="B28" s="2" t="s">
        <v>156</v>
      </c>
      <c r="C28" s="2" t="s">
        <v>157</v>
      </c>
      <c r="D28" s="8" t="s">
        <v>158</v>
      </c>
      <c r="E28" s="203" t="s">
        <v>75</v>
      </c>
      <c r="F28" s="16" t="s">
        <v>81</v>
      </c>
      <c r="G28" s="16" t="s">
        <v>76</v>
      </c>
      <c r="J28" s="16">
        <v>250</v>
      </c>
      <c r="K28" s="50" t="s">
        <v>159</v>
      </c>
    </row>
    <row r="29" spans="1:11" ht="29" outlineLevel="1" x14ac:dyDescent="0.35">
      <c r="A29" s="5"/>
      <c r="B29" s="2" t="s">
        <v>160</v>
      </c>
      <c r="C29" s="2" t="s">
        <v>161</v>
      </c>
      <c r="D29" s="8" t="s">
        <v>162</v>
      </c>
      <c r="E29" s="203" t="s">
        <v>75</v>
      </c>
      <c r="F29" s="16" t="s">
        <v>81</v>
      </c>
      <c r="G29" s="16" t="s">
        <v>76</v>
      </c>
      <c r="J29" s="16">
        <v>20</v>
      </c>
      <c r="K29" s="50" t="s">
        <v>163</v>
      </c>
    </row>
    <row r="30" spans="1:11" s="5" customFormat="1" outlineLevel="1" x14ac:dyDescent="0.35">
      <c r="B30" s="3"/>
      <c r="C30" s="3"/>
      <c r="D30" s="13"/>
      <c r="E30" s="203"/>
      <c r="F30" s="19"/>
      <c r="G30" s="19"/>
      <c r="H30" s="19"/>
      <c r="I30" s="19"/>
      <c r="J30" s="19"/>
      <c r="K30" s="48"/>
    </row>
    <row r="31" spans="1:11" s="14" customFormat="1" ht="15.5" x14ac:dyDescent="0.35">
      <c r="A31" s="7" t="s">
        <v>164</v>
      </c>
      <c r="B31" s="6"/>
      <c r="C31" s="6"/>
      <c r="D31" s="12" t="s">
        <v>165</v>
      </c>
      <c r="E31" s="202"/>
      <c r="F31" s="20"/>
      <c r="G31" s="20"/>
      <c r="H31" s="20"/>
      <c r="I31" s="20"/>
      <c r="J31" s="20"/>
      <c r="K31" s="49"/>
    </row>
    <row r="32" spans="1:11" ht="29" outlineLevel="1" x14ac:dyDescent="0.35">
      <c r="B32" s="2" t="s">
        <v>166</v>
      </c>
      <c r="C32" s="2" t="s">
        <v>167</v>
      </c>
      <c r="D32" s="8" t="s">
        <v>168</v>
      </c>
      <c r="E32" s="203" t="s">
        <v>75</v>
      </c>
      <c r="F32" s="16" t="s">
        <v>75</v>
      </c>
      <c r="G32" s="16" t="s">
        <v>76</v>
      </c>
      <c r="J32" s="16">
        <v>60</v>
      </c>
      <c r="K32" s="50" t="s">
        <v>169</v>
      </c>
    </row>
    <row r="33" spans="2:11" ht="43.5" outlineLevel="1" x14ac:dyDescent="0.35">
      <c r="B33" s="2" t="s">
        <v>170</v>
      </c>
      <c r="C33" s="2" t="s">
        <v>171</v>
      </c>
      <c r="D33" s="8" t="s">
        <v>172</v>
      </c>
      <c r="E33" s="203" t="s">
        <v>75</v>
      </c>
      <c r="F33" s="16" t="s">
        <v>75</v>
      </c>
      <c r="G33" s="16" t="s">
        <v>76</v>
      </c>
      <c r="J33" s="16">
        <v>100</v>
      </c>
      <c r="K33" s="50" t="s">
        <v>96</v>
      </c>
    </row>
    <row r="34" spans="2:11" ht="130.5" outlineLevel="1" x14ac:dyDescent="0.35">
      <c r="B34" s="2" t="s">
        <v>173</v>
      </c>
      <c r="C34" s="2" t="s">
        <v>174</v>
      </c>
      <c r="D34" s="8" t="s">
        <v>175</v>
      </c>
      <c r="E34" s="203" t="s">
        <v>75</v>
      </c>
      <c r="F34" s="16" t="s">
        <v>81</v>
      </c>
      <c r="G34" s="16" t="s">
        <v>76</v>
      </c>
      <c r="J34" s="16">
        <v>300</v>
      </c>
      <c r="K34" s="50" t="s">
        <v>134</v>
      </c>
    </row>
    <row r="35" spans="2:11" ht="43.5" outlineLevel="1" x14ac:dyDescent="0.35">
      <c r="B35" s="2" t="s">
        <v>176</v>
      </c>
      <c r="C35" s="2" t="s">
        <v>177</v>
      </c>
      <c r="D35" s="4" t="s">
        <v>137</v>
      </c>
      <c r="E35" s="203" t="s">
        <v>75</v>
      </c>
      <c r="F35" s="16" t="s">
        <v>81</v>
      </c>
      <c r="G35" s="16" t="s">
        <v>76</v>
      </c>
      <c r="J35" s="16">
        <v>50</v>
      </c>
      <c r="K35" s="50" t="s">
        <v>138</v>
      </c>
    </row>
    <row r="36" spans="2:11" ht="43.5" outlineLevel="1" x14ac:dyDescent="0.35">
      <c r="B36" s="2" t="s">
        <v>178</v>
      </c>
      <c r="C36" s="2" t="s">
        <v>179</v>
      </c>
      <c r="D36" s="4" t="s">
        <v>137</v>
      </c>
      <c r="E36" s="203" t="s">
        <v>75</v>
      </c>
      <c r="F36" s="16" t="s">
        <v>81</v>
      </c>
      <c r="G36" s="16" t="s">
        <v>76</v>
      </c>
      <c r="J36" s="16">
        <v>50</v>
      </c>
      <c r="K36" s="50" t="s">
        <v>138</v>
      </c>
    </row>
    <row r="37" spans="2:11" ht="43.5" outlineLevel="1" x14ac:dyDescent="0.35">
      <c r="B37" s="2" t="s">
        <v>180</v>
      </c>
      <c r="C37" s="2" t="s">
        <v>181</v>
      </c>
      <c r="D37" s="4" t="s">
        <v>137</v>
      </c>
      <c r="E37" s="203" t="s">
        <v>75</v>
      </c>
      <c r="F37" s="16" t="s">
        <v>81</v>
      </c>
      <c r="G37" s="16" t="s">
        <v>76</v>
      </c>
      <c r="J37" s="16">
        <v>50</v>
      </c>
      <c r="K37" s="50" t="s">
        <v>138</v>
      </c>
    </row>
    <row r="38" spans="2:11" ht="43.5" outlineLevel="1" x14ac:dyDescent="0.35">
      <c r="B38" s="2" t="s">
        <v>182</v>
      </c>
      <c r="C38" s="2" t="s">
        <v>183</v>
      </c>
      <c r="D38" s="4" t="s">
        <v>137</v>
      </c>
      <c r="E38" s="203" t="s">
        <v>75</v>
      </c>
      <c r="F38" s="16" t="s">
        <v>81</v>
      </c>
      <c r="G38" s="16" t="s">
        <v>76</v>
      </c>
      <c r="J38" s="16">
        <v>50</v>
      </c>
      <c r="K38" s="50" t="s">
        <v>138</v>
      </c>
    </row>
    <row r="39" spans="2:11" ht="58" outlineLevel="1" x14ac:dyDescent="0.35">
      <c r="B39" s="2" t="s">
        <v>184</v>
      </c>
      <c r="C39" s="2" t="s">
        <v>185</v>
      </c>
      <c r="D39" s="4" t="s">
        <v>137</v>
      </c>
      <c r="E39" s="203" t="s">
        <v>75</v>
      </c>
      <c r="F39" s="16" t="s">
        <v>81</v>
      </c>
      <c r="G39" s="16" t="s">
        <v>76</v>
      </c>
      <c r="J39" s="16">
        <v>10</v>
      </c>
      <c r="K39" s="50" t="s">
        <v>147</v>
      </c>
    </row>
    <row r="40" spans="2:11" ht="29" outlineLevel="1" x14ac:dyDescent="0.35">
      <c r="B40" s="2" t="s">
        <v>186</v>
      </c>
      <c r="C40" s="2" t="s">
        <v>187</v>
      </c>
      <c r="D40" s="8" t="s">
        <v>150</v>
      </c>
      <c r="E40" s="203" t="s">
        <v>75</v>
      </c>
      <c r="F40" s="16" t="s">
        <v>81</v>
      </c>
      <c r="G40" s="16" t="s">
        <v>76</v>
      </c>
      <c r="I40" s="16">
        <v>2</v>
      </c>
      <c r="J40" s="16">
        <v>2</v>
      </c>
      <c r="K40" s="50" t="s">
        <v>151</v>
      </c>
    </row>
    <row r="41" spans="2:11" ht="43.5" outlineLevel="1" x14ac:dyDescent="0.35">
      <c r="B41" s="2" t="s">
        <v>188</v>
      </c>
      <c r="C41" s="2" t="s">
        <v>189</v>
      </c>
      <c r="D41" s="30" t="s">
        <v>190</v>
      </c>
      <c r="E41" s="203" t="s">
        <v>75</v>
      </c>
      <c r="F41" s="16" t="s">
        <v>81</v>
      </c>
      <c r="G41" s="16" t="s">
        <v>76</v>
      </c>
      <c r="J41" s="16">
        <v>50</v>
      </c>
      <c r="K41" s="50" t="s">
        <v>138</v>
      </c>
    </row>
    <row r="42" spans="2:11" ht="29" outlineLevel="1" x14ac:dyDescent="0.35">
      <c r="B42" s="2" t="s">
        <v>191</v>
      </c>
      <c r="C42" s="2" t="s">
        <v>192</v>
      </c>
      <c r="D42" s="30" t="s">
        <v>193</v>
      </c>
      <c r="E42" s="203" t="s">
        <v>75</v>
      </c>
      <c r="F42" s="16" t="s">
        <v>81</v>
      </c>
      <c r="G42" s="16" t="s">
        <v>100</v>
      </c>
      <c r="H42" s="16" t="s">
        <v>101</v>
      </c>
      <c r="I42" s="16">
        <v>10</v>
      </c>
      <c r="J42" s="16">
        <v>10</v>
      </c>
      <c r="K42" s="50" t="s">
        <v>194</v>
      </c>
    </row>
    <row r="43" spans="2:11" ht="43.5" outlineLevel="1" x14ac:dyDescent="0.35">
      <c r="B43" s="2" t="s">
        <v>195</v>
      </c>
      <c r="C43" s="2" t="s">
        <v>196</v>
      </c>
      <c r="D43" s="30" t="s">
        <v>197</v>
      </c>
      <c r="E43" s="203" t="s">
        <v>75</v>
      </c>
      <c r="F43" s="16" t="s">
        <v>81</v>
      </c>
      <c r="G43" s="16" t="s">
        <v>76</v>
      </c>
      <c r="J43" s="16">
        <v>50</v>
      </c>
      <c r="K43" s="50" t="s">
        <v>138</v>
      </c>
    </row>
    <row r="44" spans="2:11" ht="29" outlineLevel="1" x14ac:dyDescent="0.35">
      <c r="B44" s="2" t="s">
        <v>198</v>
      </c>
      <c r="C44" s="2" t="s">
        <v>199</v>
      </c>
      <c r="D44" s="8" t="s">
        <v>200</v>
      </c>
      <c r="E44" s="203" t="s">
        <v>75</v>
      </c>
      <c r="F44" s="16" t="s">
        <v>81</v>
      </c>
      <c r="G44" s="16" t="s">
        <v>76</v>
      </c>
      <c r="J44" s="16">
        <v>35</v>
      </c>
      <c r="K44" s="50" t="s">
        <v>155</v>
      </c>
    </row>
    <row r="45" spans="2:11" ht="29" outlineLevel="1" x14ac:dyDescent="0.35">
      <c r="B45" s="2" t="s">
        <v>201</v>
      </c>
      <c r="C45" s="2" t="s">
        <v>202</v>
      </c>
      <c r="D45" s="8" t="s">
        <v>203</v>
      </c>
      <c r="E45" s="203" t="s">
        <v>75</v>
      </c>
      <c r="F45" s="16" t="s">
        <v>81</v>
      </c>
      <c r="G45" s="16" t="s">
        <v>76</v>
      </c>
      <c r="J45" s="16">
        <v>250</v>
      </c>
      <c r="K45" s="50" t="s">
        <v>204</v>
      </c>
    </row>
    <row r="46" spans="2:11" s="220" customFormat="1" ht="33" customHeight="1" outlineLevel="1" x14ac:dyDescent="0.35">
      <c r="B46" s="220" t="s">
        <v>205</v>
      </c>
      <c r="C46" s="220" t="s">
        <v>206</v>
      </c>
      <c r="D46" s="221" t="s">
        <v>207</v>
      </c>
      <c r="E46" s="222" t="s">
        <v>75</v>
      </c>
      <c r="F46" s="222" t="s">
        <v>81</v>
      </c>
      <c r="G46" s="222" t="s">
        <v>76</v>
      </c>
      <c r="H46" s="222"/>
      <c r="I46" s="222"/>
      <c r="J46" s="222">
        <v>9</v>
      </c>
      <c r="K46" s="223"/>
    </row>
    <row r="47" spans="2:11" s="220" customFormat="1" ht="40.5" customHeight="1" outlineLevel="1" x14ac:dyDescent="0.35">
      <c r="B47" s="220" t="s">
        <v>208</v>
      </c>
      <c r="C47" s="220" t="s">
        <v>209</v>
      </c>
      <c r="D47" s="221" t="s">
        <v>210</v>
      </c>
      <c r="E47" s="222" t="s">
        <v>75</v>
      </c>
      <c r="F47" s="222" t="s">
        <v>81</v>
      </c>
      <c r="G47" s="222" t="s">
        <v>76</v>
      </c>
      <c r="H47" s="222"/>
      <c r="I47" s="222"/>
      <c r="J47" s="222">
        <v>8</v>
      </c>
      <c r="K47" s="223"/>
    </row>
    <row r="48" spans="2:11" ht="29" outlineLevel="1" x14ac:dyDescent="0.35">
      <c r="B48" s="2" t="s">
        <v>211</v>
      </c>
      <c r="C48" s="2" t="s">
        <v>212</v>
      </c>
      <c r="D48" s="8" t="s">
        <v>213</v>
      </c>
      <c r="E48" s="203" t="s">
        <v>75</v>
      </c>
      <c r="F48" s="16" t="s">
        <v>81</v>
      </c>
      <c r="G48" s="16" t="s">
        <v>76</v>
      </c>
      <c r="J48" s="16">
        <v>20</v>
      </c>
      <c r="K48" s="50" t="s">
        <v>163</v>
      </c>
    </row>
    <row r="49" spans="1:11" ht="29" outlineLevel="1" x14ac:dyDescent="0.35">
      <c r="B49" s="2" t="s">
        <v>214</v>
      </c>
      <c r="C49" s="2" t="s">
        <v>215</v>
      </c>
      <c r="D49" s="8" t="s">
        <v>216</v>
      </c>
      <c r="E49" s="203" t="s">
        <v>75</v>
      </c>
      <c r="F49" s="16" t="s">
        <v>81</v>
      </c>
      <c r="G49" s="16" t="s">
        <v>76</v>
      </c>
      <c r="I49" s="16">
        <v>4</v>
      </c>
      <c r="J49" s="16">
        <v>4</v>
      </c>
      <c r="K49" s="50" t="s">
        <v>217</v>
      </c>
    </row>
    <row r="50" spans="1:11" ht="43.5" outlineLevel="1" x14ac:dyDescent="0.35">
      <c r="B50" s="2" t="s">
        <v>218</v>
      </c>
      <c r="C50" s="2" t="s">
        <v>219</v>
      </c>
      <c r="D50" s="8" t="s">
        <v>220</v>
      </c>
      <c r="E50" s="203" t="s">
        <v>75</v>
      </c>
      <c r="F50" s="16" t="s">
        <v>75</v>
      </c>
      <c r="G50" s="16" t="s">
        <v>100</v>
      </c>
      <c r="H50" s="16" t="s">
        <v>101</v>
      </c>
      <c r="I50" s="16">
        <v>10</v>
      </c>
      <c r="J50" s="16">
        <v>10</v>
      </c>
      <c r="K50" s="24" t="s">
        <v>102</v>
      </c>
    </row>
    <row r="51" spans="1:11" ht="43.5" outlineLevel="1" x14ac:dyDescent="0.35">
      <c r="B51" s="2" t="s">
        <v>221</v>
      </c>
      <c r="C51" s="2" t="s">
        <v>222</v>
      </c>
      <c r="D51" s="8" t="s">
        <v>223</v>
      </c>
      <c r="E51" s="203" t="s">
        <v>75</v>
      </c>
      <c r="F51" s="16" t="s">
        <v>81</v>
      </c>
      <c r="G51" s="16" t="s">
        <v>100</v>
      </c>
      <c r="H51" s="16" t="s">
        <v>101</v>
      </c>
      <c r="I51" s="16">
        <v>10</v>
      </c>
      <c r="J51" s="16">
        <v>10</v>
      </c>
      <c r="K51" s="50" t="s">
        <v>194</v>
      </c>
    </row>
    <row r="52" spans="1:11" outlineLevel="1" x14ac:dyDescent="0.35"/>
    <row r="53" spans="1:11" s="7" customFormat="1" ht="15.5" x14ac:dyDescent="0.35">
      <c r="A53" s="7" t="s">
        <v>224</v>
      </c>
      <c r="D53" s="12" t="s">
        <v>225</v>
      </c>
      <c r="E53" s="202"/>
      <c r="F53" s="15"/>
      <c r="G53" s="15"/>
      <c r="H53" s="15"/>
      <c r="I53" s="15"/>
      <c r="J53" s="15"/>
      <c r="K53" s="45"/>
    </row>
    <row r="54" spans="1:11" ht="145" outlineLevel="1" x14ac:dyDescent="0.35">
      <c r="B54" s="2" t="s">
        <v>226</v>
      </c>
      <c r="C54" s="2" t="s">
        <v>227</v>
      </c>
      <c r="D54" s="8" t="s">
        <v>228</v>
      </c>
      <c r="E54" s="203" t="s">
        <v>75</v>
      </c>
      <c r="F54" s="16" t="s">
        <v>75</v>
      </c>
      <c r="G54" s="16" t="s">
        <v>76</v>
      </c>
      <c r="H54" s="22"/>
      <c r="J54" s="16">
        <v>100</v>
      </c>
      <c r="K54" s="50" t="s">
        <v>229</v>
      </c>
    </row>
    <row r="55" spans="1:11" ht="101.5" outlineLevel="1" x14ac:dyDescent="0.35">
      <c r="B55" s="2" t="s">
        <v>230</v>
      </c>
      <c r="C55" s="2" t="s">
        <v>231</v>
      </c>
      <c r="D55" s="30" t="s">
        <v>232</v>
      </c>
      <c r="E55" s="203" t="s">
        <v>75</v>
      </c>
      <c r="F55" s="16" t="s">
        <v>81</v>
      </c>
      <c r="G55" s="16" t="s">
        <v>76</v>
      </c>
      <c r="H55" s="22">
        <v>999999</v>
      </c>
      <c r="I55" s="16">
        <v>6</v>
      </c>
      <c r="J55" s="16">
        <v>6</v>
      </c>
      <c r="K55" s="50" t="s">
        <v>233</v>
      </c>
    </row>
    <row r="56" spans="1:11" ht="101.5" outlineLevel="1" x14ac:dyDescent="0.35">
      <c r="B56" s="2" t="s">
        <v>234</v>
      </c>
      <c r="C56" s="2" t="s">
        <v>235</v>
      </c>
      <c r="D56" s="30" t="s">
        <v>236</v>
      </c>
      <c r="E56" s="203" t="s">
        <v>75</v>
      </c>
      <c r="F56" s="16" t="s">
        <v>81</v>
      </c>
      <c r="G56" s="16" t="s">
        <v>76</v>
      </c>
      <c r="H56" s="22">
        <v>99999999</v>
      </c>
      <c r="I56" s="16">
        <v>8</v>
      </c>
      <c r="J56" s="16">
        <v>8</v>
      </c>
      <c r="K56" s="50" t="s">
        <v>237</v>
      </c>
    </row>
    <row r="57" spans="1:11" ht="101.5" outlineLevel="1" x14ac:dyDescent="0.35">
      <c r="B57" s="2" t="s">
        <v>238</v>
      </c>
      <c r="C57" s="2" t="s">
        <v>239</v>
      </c>
      <c r="D57" s="30" t="s">
        <v>240</v>
      </c>
      <c r="E57" s="203" t="s">
        <v>75</v>
      </c>
      <c r="F57" s="16" t="s">
        <v>81</v>
      </c>
      <c r="G57" s="16" t="s">
        <v>76</v>
      </c>
      <c r="J57" s="16">
        <v>50</v>
      </c>
      <c r="K57" s="50" t="s">
        <v>138</v>
      </c>
    </row>
    <row r="58" spans="1:11" ht="87" outlineLevel="1" x14ac:dyDescent="0.35">
      <c r="B58" s="2" t="s">
        <v>241</v>
      </c>
      <c r="C58" s="2" t="s">
        <v>242</v>
      </c>
      <c r="D58" s="30" t="s">
        <v>243</v>
      </c>
      <c r="E58" s="203" t="s">
        <v>75</v>
      </c>
      <c r="F58" s="16" t="s">
        <v>81</v>
      </c>
      <c r="G58" s="16" t="s">
        <v>76</v>
      </c>
      <c r="J58" s="16">
        <v>34</v>
      </c>
      <c r="K58" s="50" t="s">
        <v>244</v>
      </c>
    </row>
    <row r="59" spans="1:11" ht="31" customHeight="1" outlineLevel="1" x14ac:dyDescent="0.35">
      <c r="B59" s="2" t="s">
        <v>245</v>
      </c>
      <c r="C59" s="2" t="s">
        <v>246</v>
      </c>
      <c r="D59" s="8" t="s">
        <v>247</v>
      </c>
      <c r="E59" s="203" t="s">
        <v>75</v>
      </c>
      <c r="F59" s="16" t="s">
        <v>75</v>
      </c>
      <c r="G59" s="16" t="s">
        <v>76</v>
      </c>
      <c r="I59" s="16">
        <v>3</v>
      </c>
      <c r="J59" s="16">
        <v>3</v>
      </c>
      <c r="K59" s="50" t="s">
        <v>248</v>
      </c>
    </row>
    <row r="60" spans="1:11" ht="101.5" outlineLevel="1" x14ac:dyDescent="0.35">
      <c r="B60" s="2" t="s">
        <v>249</v>
      </c>
      <c r="C60" s="2" t="s">
        <v>250</v>
      </c>
      <c r="D60" s="30" t="s">
        <v>251</v>
      </c>
      <c r="E60" s="203" t="s">
        <v>75</v>
      </c>
      <c r="F60" s="16" t="s">
        <v>81</v>
      </c>
      <c r="G60" s="16" t="s">
        <v>76</v>
      </c>
      <c r="J60" s="16">
        <v>30</v>
      </c>
      <c r="K60" s="50" t="s">
        <v>252</v>
      </c>
    </row>
    <row r="61" spans="1:11" ht="101.5" outlineLevel="1" x14ac:dyDescent="0.35">
      <c r="B61" s="2" t="s">
        <v>253</v>
      </c>
      <c r="C61" s="2" t="s">
        <v>254</v>
      </c>
      <c r="D61" s="30" t="s">
        <v>255</v>
      </c>
      <c r="E61" s="203" t="s">
        <v>75</v>
      </c>
      <c r="F61" s="16" t="s">
        <v>81</v>
      </c>
      <c r="G61" s="16" t="s">
        <v>76</v>
      </c>
      <c r="J61" s="16">
        <v>250</v>
      </c>
      <c r="K61" s="50" t="s">
        <v>138</v>
      </c>
    </row>
    <row r="62" spans="1:11" outlineLevel="1" x14ac:dyDescent="0.35">
      <c r="B62" s="3"/>
      <c r="C62" s="3"/>
      <c r="D62" s="13"/>
      <c r="F62" s="19"/>
      <c r="G62" s="19"/>
      <c r="H62" s="19"/>
      <c r="I62" s="19"/>
      <c r="J62" s="19"/>
      <c r="K62" s="48"/>
    </row>
    <row r="63" spans="1:11" s="7" customFormat="1" ht="15.5" x14ac:dyDescent="0.35">
      <c r="A63" s="7" t="s">
        <v>256</v>
      </c>
      <c r="B63" s="6"/>
      <c r="C63" s="6"/>
      <c r="D63" s="12" t="s">
        <v>257</v>
      </c>
      <c r="E63" s="202"/>
      <c r="F63" s="20"/>
      <c r="G63" s="20"/>
      <c r="H63" s="20"/>
      <c r="I63" s="20"/>
      <c r="J63" s="20"/>
      <c r="K63" s="49"/>
    </row>
    <row r="64" spans="1:11" ht="29" outlineLevel="1" x14ac:dyDescent="0.35">
      <c r="B64" s="2" t="s">
        <v>258</v>
      </c>
      <c r="C64" s="2" t="s">
        <v>259</v>
      </c>
      <c r="D64" s="8" t="s">
        <v>260</v>
      </c>
      <c r="E64" s="203" t="s">
        <v>75</v>
      </c>
      <c r="F64" s="16" t="s">
        <v>81</v>
      </c>
      <c r="G64" s="16" t="s">
        <v>76</v>
      </c>
      <c r="J64" s="16">
        <f>J65</f>
        <v>250</v>
      </c>
      <c r="K64" s="50" t="s">
        <v>261</v>
      </c>
    </row>
    <row r="65" spans="2:11" ht="43.5" outlineLevel="1" x14ac:dyDescent="0.35">
      <c r="B65" s="2" t="s">
        <v>262</v>
      </c>
      <c r="C65" s="2" t="s">
        <v>263</v>
      </c>
      <c r="D65" s="8" t="s">
        <v>264</v>
      </c>
      <c r="E65" s="203" t="s">
        <v>75</v>
      </c>
      <c r="F65" s="16" t="s">
        <v>75</v>
      </c>
      <c r="G65" s="16" t="s">
        <v>76</v>
      </c>
      <c r="J65" s="16">
        <f>MROUND(SUM(J7,J19,J33,J55,J67),50)</f>
        <v>250</v>
      </c>
      <c r="K65" s="50" t="s">
        <v>261</v>
      </c>
    </row>
    <row r="66" spans="2:11" outlineLevel="1" x14ac:dyDescent="0.35">
      <c r="B66" s="2" t="s">
        <v>265</v>
      </c>
      <c r="C66" s="2" t="s">
        <v>266</v>
      </c>
      <c r="D66" s="8" t="s">
        <v>267</v>
      </c>
      <c r="E66" s="203" t="s">
        <v>75</v>
      </c>
      <c r="F66" s="16" t="s">
        <v>75</v>
      </c>
      <c r="G66" s="16" t="s">
        <v>76</v>
      </c>
      <c r="H66" s="16" t="s">
        <v>268</v>
      </c>
      <c r="I66" s="16">
        <v>7</v>
      </c>
      <c r="J66" s="16">
        <v>7</v>
      </c>
      <c r="K66" s="24" t="s">
        <v>269</v>
      </c>
    </row>
    <row r="67" spans="2:11" ht="43.5" outlineLevel="1" x14ac:dyDescent="0.35">
      <c r="B67" s="2" t="s">
        <v>270</v>
      </c>
      <c r="C67" s="2" t="s">
        <v>271</v>
      </c>
      <c r="D67" s="8" t="s">
        <v>272</v>
      </c>
      <c r="E67" s="203" t="s">
        <v>75</v>
      </c>
      <c r="F67" s="16" t="s">
        <v>75</v>
      </c>
      <c r="G67" s="16" t="s">
        <v>109</v>
      </c>
      <c r="H67" s="22">
        <v>12</v>
      </c>
      <c r="J67" s="16">
        <v>12</v>
      </c>
      <c r="K67" s="50" t="s">
        <v>110</v>
      </c>
    </row>
    <row r="68" spans="2:11" ht="58" outlineLevel="1" x14ac:dyDescent="0.35">
      <c r="B68" s="2" t="s">
        <v>273</v>
      </c>
      <c r="C68" s="2" t="s">
        <v>274</v>
      </c>
      <c r="D68" s="30" t="s">
        <v>275</v>
      </c>
      <c r="E68" s="203" t="s">
        <v>75</v>
      </c>
      <c r="F68" s="16" t="s">
        <v>75</v>
      </c>
      <c r="G68" s="16" t="s">
        <v>114</v>
      </c>
      <c r="H68" s="16">
        <v>17.2</v>
      </c>
      <c r="J68" s="16">
        <v>21</v>
      </c>
      <c r="K68" s="50" t="s">
        <v>115</v>
      </c>
    </row>
    <row r="69" spans="2:11" ht="29" outlineLevel="1" x14ac:dyDescent="0.35">
      <c r="B69" s="2" t="s">
        <v>276</v>
      </c>
      <c r="C69" s="2" t="s">
        <v>277</v>
      </c>
      <c r="D69" s="30" t="s">
        <v>278</v>
      </c>
      <c r="E69" s="203" t="s">
        <v>75</v>
      </c>
      <c r="F69" s="16" t="s">
        <v>75</v>
      </c>
      <c r="G69" s="16" t="s">
        <v>114</v>
      </c>
      <c r="H69" s="16">
        <v>17.2</v>
      </c>
      <c r="J69" s="16">
        <v>21</v>
      </c>
      <c r="K69" s="50" t="s">
        <v>115</v>
      </c>
    </row>
    <row r="70" spans="2:11" ht="72.5" outlineLevel="1" x14ac:dyDescent="0.35">
      <c r="B70" s="2" t="s">
        <v>279</v>
      </c>
      <c r="C70" s="2" t="s">
        <v>280</v>
      </c>
      <c r="D70" s="30" t="s">
        <v>281</v>
      </c>
      <c r="E70" s="203" t="s">
        <v>75</v>
      </c>
      <c r="F70" s="16" t="s">
        <v>75</v>
      </c>
      <c r="G70" s="16" t="s">
        <v>114</v>
      </c>
      <c r="H70" s="16">
        <v>17.2</v>
      </c>
      <c r="J70" s="16">
        <v>21</v>
      </c>
      <c r="K70" s="50" t="s">
        <v>115</v>
      </c>
    </row>
    <row r="71" spans="2:11" outlineLevel="1" x14ac:dyDescent="0.35"/>
  </sheetData>
  <mergeCells count="1">
    <mergeCell ref="A1:K1"/>
  </mergeCells>
  <phoneticPr fontId="2" type="noConversion"/>
  <pageMargins left="0.70866141732283472" right="0.70866141732283472" top="0.74803149606299213" bottom="0.74803149606299213" header="0.31496062992125984" footer="0.31496062992125984"/>
  <pageSetup paperSize="9" orientation="portrait" r:id="rId1"/>
  <headerFooter>
    <oddHeader>&amp;LSupplier Copy</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880E4-4137-4D42-8377-9919298F0F91}">
  <dimension ref="B1:J37"/>
  <sheetViews>
    <sheetView topLeftCell="A12" zoomScale="115" zoomScaleNormal="115" workbookViewId="0"/>
  </sheetViews>
  <sheetFormatPr defaultColWidth="8.81640625" defaultRowHeight="14.5" x14ac:dyDescent="0.35"/>
  <cols>
    <col min="1" max="1" width="1.81640625" style="27" customWidth="1"/>
    <col min="2" max="2" width="22.1796875" style="32" customWidth="1"/>
    <col min="3" max="3" width="11" style="43" customWidth="1"/>
    <col min="4" max="4" width="19.1796875" style="41" customWidth="1"/>
    <col min="5" max="5" width="38.1796875" style="41" bestFit="1" customWidth="1"/>
    <col min="6" max="6" width="33.453125" style="41" customWidth="1"/>
    <col min="7" max="7" width="29.1796875" style="35" customWidth="1"/>
    <col min="8" max="8" width="27.81640625" style="35" bestFit="1" customWidth="1"/>
    <col min="9" max="9" width="24.54296875" style="35" customWidth="1"/>
    <col min="10" max="10" width="21.54296875" style="27" customWidth="1"/>
    <col min="11" max="16384" width="8.81640625" style="27"/>
  </cols>
  <sheetData>
    <row r="1" spans="2:10" x14ac:dyDescent="0.35">
      <c r="I1" s="36"/>
    </row>
    <row r="2" spans="2:10" s="33" customFormat="1" x14ac:dyDescent="0.35">
      <c r="B2" s="34"/>
      <c r="C2" s="44" t="s">
        <v>282</v>
      </c>
      <c r="D2" s="42" t="s">
        <v>283</v>
      </c>
      <c r="E2" s="42" t="s">
        <v>284</v>
      </c>
      <c r="F2" s="42" t="s">
        <v>285</v>
      </c>
      <c r="G2" s="36" t="s">
        <v>286</v>
      </c>
      <c r="H2" s="36" t="s">
        <v>287</v>
      </c>
      <c r="I2" s="36" t="s">
        <v>288</v>
      </c>
    </row>
    <row r="3" spans="2:10" ht="15" thickBot="1" x14ac:dyDescent="0.4"/>
    <row r="4" spans="2:10" ht="15.5" thickTop="1" thickBot="1" x14ac:dyDescent="0.4">
      <c r="C4" s="60">
        <v>1</v>
      </c>
      <c r="D4" s="61" t="s">
        <v>289</v>
      </c>
      <c r="E4" s="61" t="s">
        <v>290</v>
      </c>
      <c r="F4" s="61" t="s">
        <v>291</v>
      </c>
      <c r="G4" s="62" t="s">
        <v>292</v>
      </c>
      <c r="H4" s="62" t="s">
        <v>293</v>
      </c>
      <c r="I4" s="63" t="s">
        <v>294</v>
      </c>
    </row>
    <row r="5" spans="2:10" ht="15" thickTop="1" x14ac:dyDescent="0.35"/>
    <row r="6" spans="2:10" x14ac:dyDescent="0.35">
      <c r="C6" s="43">
        <v>2</v>
      </c>
      <c r="D6" s="41" t="s">
        <v>289</v>
      </c>
      <c r="E6" s="41" t="s">
        <v>290</v>
      </c>
      <c r="F6" s="41" t="s">
        <v>291</v>
      </c>
      <c r="G6" s="27" t="s">
        <v>292</v>
      </c>
      <c r="H6" s="35" t="s">
        <v>295</v>
      </c>
      <c r="I6" s="35" t="s">
        <v>296</v>
      </c>
    </row>
    <row r="7" spans="2:10" x14ac:dyDescent="0.35">
      <c r="G7" s="27"/>
    </row>
    <row r="8" spans="2:10" x14ac:dyDescent="0.35">
      <c r="B8" s="226"/>
      <c r="C8" s="227">
        <v>3</v>
      </c>
      <c r="D8" s="229" t="s">
        <v>289</v>
      </c>
      <c r="E8" s="229" t="s">
        <v>290</v>
      </c>
      <c r="F8" s="230" t="s">
        <v>297</v>
      </c>
      <c r="G8" s="228" t="s">
        <v>292</v>
      </c>
      <c r="H8" s="228" t="s">
        <v>298</v>
      </c>
      <c r="I8" s="35" t="s">
        <v>299</v>
      </c>
    </row>
    <row r="9" spans="2:10" x14ac:dyDescent="0.35">
      <c r="B9" s="226"/>
      <c r="C9" s="227"/>
      <c r="D9" s="229"/>
      <c r="E9" s="229"/>
      <c r="F9" s="229"/>
      <c r="G9" s="228"/>
      <c r="H9" s="228"/>
      <c r="I9" s="35" t="s">
        <v>300</v>
      </c>
    </row>
    <row r="11" spans="2:10" ht="14.5" customHeight="1" x14ac:dyDescent="0.35">
      <c r="C11" s="43">
        <v>4</v>
      </c>
      <c r="D11" s="41" t="s">
        <v>301</v>
      </c>
      <c r="E11" s="41" t="s">
        <v>290</v>
      </c>
      <c r="F11" s="41" t="s">
        <v>291</v>
      </c>
      <c r="G11" s="27" t="s">
        <v>292</v>
      </c>
      <c r="H11" s="35" t="s">
        <v>302</v>
      </c>
      <c r="I11" s="35" t="s">
        <v>294</v>
      </c>
    </row>
    <row r="13" spans="2:10" x14ac:dyDescent="0.35">
      <c r="B13" s="226"/>
      <c r="C13" s="227">
        <v>5</v>
      </c>
      <c r="D13" s="229" t="s">
        <v>289</v>
      </c>
      <c r="E13" s="229" t="s">
        <v>303</v>
      </c>
      <c r="F13" s="230" t="s">
        <v>304</v>
      </c>
      <c r="G13" s="228" t="s">
        <v>305</v>
      </c>
      <c r="H13" s="35" t="s">
        <v>306</v>
      </c>
      <c r="I13" s="228" t="s">
        <v>294</v>
      </c>
      <c r="J13" s="35"/>
    </row>
    <row r="14" spans="2:10" x14ac:dyDescent="0.35">
      <c r="B14" s="226"/>
      <c r="C14" s="227"/>
      <c r="D14" s="229"/>
      <c r="E14" s="229"/>
      <c r="F14" s="229"/>
      <c r="G14" s="228"/>
      <c r="H14" s="35" t="s">
        <v>307</v>
      </c>
      <c r="I14" s="228"/>
      <c r="J14" s="35"/>
    </row>
    <row r="16" spans="2:10" x14ac:dyDescent="0.35">
      <c r="C16" s="227">
        <v>6</v>
      </c>
      <c r="D16" s="229" t="s">
        <v>289</v>
      </c>
      <c r="E16" s="229" t="s">
        <v>308</v>
      </c>
      <c r="F16" s="230" t="s">
        <v>309</v>
      </c>
      <c r="G16" s="228" t="s">
        <v>305</v>
      </c>
      <c r="H16" s="228" t="s">
        <v>310</v>
      </c>
      <c r="I16" s="35" t="s">
        <v>294</v>
      </c>
    </row>
    <row r="17" spans="2:10" x14ac:dyDescent="0.35">
      <c r="C17" s="227"/>
      <c r="D17" s="229"/>
      <c r="E17" s="229"/>
      <c r="F17" s="229"/>
      <c r="G17" s="228"/>
      <c r="H17" s="228"/>
      <c r="I17" s="35" t="s">
        <v>296</v>
      </c>
    </row>
    <row r="18" spans="2:10" x14ac:dyDescent="0.35">
      <c r="G18" s="27"/>
    </row>
    <row r="19" spans="2:10" x14ac:dyDescent="0.35">
      <c r="B19" s="226"/>
      <c r="C19" s="227">
        <v>7</v>
      </c>
      <c r="D19" s="229" t="s">
        <v>301</v>
      </c>
      <c r="E19" s="229" t="s">
        <v>303</v>
      </c>
      <c r="F19" s="230" t="s">
        <v>304</v>
      </c>
      <c r="G19" s="228" t="s">
        <v>311</v>
      </c>
      <c r="H19" s="35" t="s">
        <v>302</v>
      </c>
      <c r="I19" s="228" t="s">
        <v>294</v>
      </c>
    </row>
    <row r="20" spans="2:10" x14ac:dyDescent="0.35">
      <c r="B20" s="226"/>
      <c r="C20" s="227"/>
      <c r="D20" s="229"/>
      <c r="E20" s="229"/>
      <c r="F20" s="229"/>
      <c r="G20" s="228"/>
      <c r="H20" s="35" t="s">
        <v>312</v>
      </c>
      <c r="I20" s="228"/>
    </row>
    <row r="22" spans="2:10" x14ac:dyDescent="0.35">
      <c r="B22" s="226"/>
      <c r="C22" s="227">
        <v>8</v>
      </c>
      <c r="D22" s="229" t="s">
        <v>301</v>
      </c>
      <c r="E22" s="229" t="s">
        <v>303</v>
      </c>
      <c r="F22" s="230" t="s">
        <v>313</v>
      </c>
      <c r="G22" s="228" t="s">
        <v>311</v>
      </c>
      <c r="H22" s="228" t="s">
        <v>302</v>
      </c>
      <c r="I22" s="35" t="s">
        <v>294</v>
      </c>
    </row>
    <row r="23" spans="2:10" x14ac:dyDescent="0.35">
      <c r="B23" s="226"/>
      <c r="C23" s="227"/>
      <c r="D23" s="229"/>
      <c r="E23" s="229"/>
      <c r="F23" s="229"/>
      <c r="G23" s="228"/>
      <c r="H23" s="228"/>
      <c r="I23" s="35" t="s">
        <v>296</v>
      </c>
    </row>
    <row r="24" spans="2:10" x14ac:dyDescent="0.35">
      <c r="B24" s="226"/>
      <c r="C24" s="227"/>
      <c r="D24" s="229"/>
      <c r="E24" s="229"/>
      <c r="F24" s="229"/>
      <c r="G24" s="228"/>
      <c r="H24" s="228" t="s">
        <v>312</v>
      </c>
      <c r="I24" s="35" t="s">
        <v>294</v>
      </c>
    </row>
    <row r="25" spans="2:10" x14ac:dyDescent="0.35">
      <c r="B25" s="226"/>
      <c r="C25" s="227"/>
      <c r="D25" s="229"/>
      <c r="E25" s="229"/>
      <c r="F25" s="229"/>
      <c r="G25" s="228"/>
      <c r="H25" s="228"/>
      <c r="I25" s="35" t="s">
        <v>296</v>
      </c>
    </row>
    <row r="27" spans="2:10" x14ac:dyDescent="0.35">
      <c r="B27" s="226"/>
      <c r="C27" s="227">
        <v>9</v>
      </c>
      <c r="D27" s="229" t="s">
        <v>301</v>
      </c>
      <c r="E27" s="229" t="s">
        <v>308</v>
      </c>
      <c r="F27" s="230" t="s">
        <v>314</v>
      </c>
      <c r="G27" s="228" t="s">
        <v>315</v>
      </c>
      <c r="H27" s="228" t="s">
        <v>316</v>
      </c>
      <c r="I27" s="35" t="s">
        <v>299</v>
      </c>
    </row>
    <row r="28" spans="2:10" x14ac:dyDescent="0.35">
      <c r="B28" s="226"/>
      <c r="C28" s="227"/>
      <c r="D28" s="229"/>
      <c r="E28" s="229"/>
      <c r="F28" s="229"/>
      <c r="G28" s="228"/>
      <c r="H28" s="228"/>
      <c r="I28" s="35" t="s">
        <v>317</v>
      </c>
    </row>
    <row r="29" spans="2:10" x14ac:dyDescent="0.35">
      <c r="B29" s="226"/>
      <c r="C29" s="227"/>
      <c r="D29" s="229"/>
      <c r="E29" s="229"/>
      <c r="F29" s="229"/>
      <c r="G29" s="228"/>
      <c r="H29" s="228"/>
      <c r="I29" s="35" t="s">
        <v>318</v>
      </c>
    </row>
    <row r="30" spans="2:10" ht="15" thickBot="1" x14ac:dyDescent="0.4"/>
    <row r="31" spans="2:10" ht="15.5" thickTop="1" thickBot="1" x14ac:dyDescent="0.4">
      <c r="B31" s="226"/>
      <c r="C31" s="238">
        <v>10</v>
      </c>
      <c r="D31" s="233" t="s">
        <v>319</v>
      </c>
      <c r="E31" s="233" t="s">
        <v>320</v>
      </c>
      <c r="F31" s="235" t="s">
        <v>321</v>
      </c>
      <c r="G31" s="236" t="s">
        <v>322</v>
      </c>
      <c r="H31" s="53" t="s">
        <v>323</v>
      </c>
      <c r="I31" s="231" t="s">
        <v>299</v>
      </c>
      <c r="J31" s="59"/>
    </row>
    <row r="32" spans="2:10" ht="15.5" thickTop="1" thickBot="1" x14ac:dyDescent="0.4">
      <c r="B32" s="226"/>
      <c r="C32" s="239"/>
      <c r="D32" s="229"/>
      <c r="E32" s="229"/>
      <c r="F32" s="229"/>
      <c r="G32" s="228"/>
      <c r="H32" s="35" t="s">
        <v>324</v>
      </c>
      <c r="I32" s="228"/>
      <c r="J32" s="63" t="s">
        <v>325</v>
      </c>
    </row>
    <row r="33" spans="2:10" ht="15" thickTop="1" x14ac:dyDescent="0.35">
      <c r="B33" s="226"/>
      <c r="C33" s="239"/>
      <c r="D33" s="229"/>
      <c r="E33" s="229"/>
      <c r="F33" s="229"/>
      <c r="G33" s="228" t="s">
        <v>326</v>
      </c>
      <c r="H33" s="35" t="s">
        <v>327</v>
      </c>
      <c r="I33" s="232"/>
      <c r="J33" s="59"/>
    </row>
    <row r="34" spans="2:10" x14ac:dyDescent="0.35">
      <c r="B34" s="226"/>
      <c r="C34" s="239"/>
      <c r="D34" s="229"/>
      <c r="E34" s="229"/>
      <c r="F34" s="229"/>
      <c r="G34" s="228"/>
      <c r="H34" s="35" t="s">
        <v>328</v>
      </c>
      <c r="I34" s="57" t="s">
        <v>300</v>
      </c>
      <c r="J34" s="59"/>
    </row>
    <row r="35" spans="2:10" x14ac:dyDescent="0.35">
      <c r="B35" s="226"/>
      <c r="C35" s="239"/>
      <c r="D35" s="229"/>
      <c r="E35" s="229"/>
      <c r="F35" s="229"/>
      <c r="G35" s="228" t="s">
        <v>329</v>
      </c>
      <c r="H35" s="228" t="s">
        <v>330</v>
      </c>
      <c r="I35" s="57" t="s">
        <v>331</v>
      </c>
      <c r="J35" s="59"/>
    </row>
    <row r="36" spans="2:10" ht="15" thickBot="1" x14ac:dyDescent="0.4">
      <c r="B36" s="226"/>
      <c r="C36" s="240"/>
      <c r="D36" s="234"/>
      <c r="E36" s="234"/>
      <c r="F36" s="234"/>
      <c r="G36" s="237"/>
      <c r="H36" s="237"/>
      <c r="I36" s="58" t="s">
        <v>296</v>
      </c>
      <c r="J36" s="59"/>
    </row>
    <row r="37" spans="2:10" ht="15" thickTop="1" x14ac:dyDescent="0.35"/>
  </sheetData>
  <mergeCells count="52">
    <mergeCell ref="C16:C17"/>
    <mergeCell ref="D16:D17"/>
    <mergeCell ref="E16:E17"/>
    <mergeCell ref="F16:F17"/>
    <mergeCell ref="G16:G17"/>
    <mergeCell ref="H16:H17"/>
    <mergeCell ref="C31:C36"/>
    <mergeCell ref="B31:B36"/>
    <mergeCell ref="G35:G36"/>
    <mergeCell ref="E13:E14"/>
    <mergeCell ref="E19:E20"/>
    <mergeCell ref="F22:F25"/>
    <mergeCell ref="E22:E25"/>
    <mergeCell ref="F19:F20"/>
    <mergeCell ref="B27:B29"/>
    <mergeCell ref="C27:C29"/>
    <mergeCell ref="B22:B25"/>
    <mergeCell ref="C22:C25"/>
    <mergeCell ref="G22:G25"/>
    <mergeCell ref="D13:D14"/>
    <mergeCell ref="B19:B20"/>
    <mergeCell ref="C19:C20"/>
    <mergeCell ref="H27:H29"/>
    <mergeCell ref="G27:G29"/>
    <mergeCell ref="F27:F29"/>
    <mergeCell ref="E27:E29"/>
    <mergeCell ref="D27:D29"/>
    <mergeCell ref="I31:I33"/>
    <mergeCell ref="D19:D20"/>
    <mergeCell ref="I19:I20"/>
    <mergeCell ref="G19:G20"/>
    <mergeCell ref="H24:H25"/>
    <mergeCell ref="H22:H23"/>
    <mergeCell ref="D22:D25"/>
    <mergeCell ref="G33:G34"/>
    <mergeCell ref="E31:E36"/>
    <mergeCell ref="D31:D36"/>
    <mergeCell ref="F31:F36"/>
    <mergeCell ref="G31:G32"/>
    <mergeCell ref="H35:H36"/>
    <mergeCell ref="B13:B14"/>
    <mergeCell ref="C13:C14"/>
    <mergeCell ref="H8:H9"/>
    <mergeCell ref="I13:I14"/>
    <mergeCell ref="G13:G14"/>
    <mergeCell ref="D8:D9"/>
    <mergeCell ref="B8:B9"/>
    <mergeCell ref="C8:C9"/>
    <mergeCell ref="G8:G9"/>
    <mergeCell ref="E8:E9"/>
    <mergeCell ref="F13:F14"/>
    <mergeCell ref="F8:F9"/>
  </mergeCells>
  <phoneticPr fontId="2" type="noConversion"/>
  <pageMargins left="0.7" right="0.7" top="0.75" bottom="0.75" header="0.3" footer="0.3"/>
  <pageSetup paperSize="9" orientation="portrait" horizontalDpi="90" verticalDpi="90" r:id="rId1"/>
  <headerFoot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8F0-E807-4082-A194-0E03789C079A}">
  <dimension ref="A1:CL537"/>
  <sheetViews>
    <sheetView topLeftCell="A48" zoomScale="90" zoomScaleNormal="90" workbookViewId="0">
      <selection activeCell="N68" sqref="N68"/>
    </sheetView>
  </sheetViews>
  <sheetFormatPr defaultColWidth="9.1796875" defaultRowHeight="14.5" x14ac:dyDescent="0.35"/>
  <cols>
    <col min="1" max="4" width="9.1796875" style="2"/>
    <col min="5" max="5" width="37.54296875" style="2" customWidth="1"/>
    <col min="6" max="6" width="15.453125" style="25" customWidth="1"/>
    <col min="7" max="10" width="9.1796875" style="2"/>
    <col min="11" max="11" width="13.54296875" style="2" customWidth="1"/>
    <col min="12" max="12" width="9.1796875" style="2"/>
    <col min="13" max="13" width="14.453125" style="2" customWidth="1"/>
    <col min="14" max="14" width="27.453125" style="2" customWidth="1"/>
    <col min="15" max="15" width="17.453125" style="2" bestFit="1" customWidth="1"/>
    <col min="16" max="16" width="19.453125" style="2" bestFit="1" customWidth="1"/>
    <col min="17" max="17" width="13.453125" style="2" bestFit="1" customWidth="1"/>
    <col min="18" max="18" width="44.54296875" style="2" bestFit="1" customWidth="1"/>
    <col min="19" max="19" width="22.453125" style="2" bestFit="1" customWidth="1"/>
    <col min="20" max="20" width="21.81640625" style="2" bestFit="1" customWidth="1"/>
    <col min="21" max="21" width="18.453125" style="2" bestFit="1" customWidth="1"/>
    <col min="22" max="22" width="12.1796875" style="2" bestFit="1" customWidth="1"/>
    <col min="23" max="23" width="16.54296875" style="2" bestFit="1" customWidth="1"/>
    <col min="24" max="24" width="18.54296875" style="2" bestFit="1" customWidth="1"/>
    <col min="25" max="25" width="9.1796875" style="2"/>
    <col min="26" max="26" width="13.54296875" style="2" bestFit="1" customWidth="1"/>
    <col min="27" max="27" width="26.54296875" style="2" bestFit="1" customWidth="1"/>
    <col min="28" max="32" width="23.1796875" style="2" bestFit="1" customWidth="1"/>
    <col min="33" max="33" width="27" style="2" bestFit="1" customWidth="1"/>
    <col min="34" max="34" width="23.453125" style="2" bestFit="1" customWidth="1"/>
    <col min="35" max="35" width="17" style="2" bestFit="1" customWidth="1"/>
    <col min="36" max="36" width="31.453125" style="2" bestFit="1" customWidth="1"/>
    <col min="37" max="37" width="14.453125" style="2" bestFit="1" customWidth="1"/>
    <col min="38" max="38" width="9.1796875" style="2"/>
    <col min="39" max="39" width="11.54296875" style="2" bestFit="1" customWidth="1"/>
    <col min="40" max="40" width="18.453125" style="2" bestFit="1" customWidth="1"/>
    <col min="41" max="41" width="20.81640625" style="2" bestFit="1" customWidth="1"/>
    <col min="42" max="42" width="21.54296875" style="2" bestFit="1" customWidth="1"/>
    <col min="43" max="45" width="20.81640625" style="2" bestFit="1" customWidth="1"/>
    <col min="46" max="46" width="24.54296875" style="2" bestFit="1" customWidth="1"/>
    <col min="47" max="48" width="24.54296875" style="2" customWidth="1"/>
    <col min="49" max="49" width="21.1796875" style="2" bestFit="1" customWidth="1"/>
    <col min="50" max="50" width="20.54296875" style="2" bestFit="1" customWidth="1"/>
    <col min="51" max="51" width="19" style="2" bestFit="1" customWidth="1"/>
    <col min="52" max="52" width="21.54296875" style="2" bestFit="1" customWidth="1"/>
    <col min="53" max="53" width="48.453125" style="2" customWidth="1"/>
    <col min="54" max="54" width="30.54296875" style="2" bestFit="1" customWidth="1"/>
    <col min="55" max="55" width="13.54296875" style="2" bestFit="1" customWidth="1"/>
    <col min="56" max="56" width="12.54296875" style="2" bestFit="1" customWidth="1"/>
    <col min="57" max="57" width="18.453125" style="2" bestFit="1" customWidth="1"/>
    <col min="58" max="58" width="19.54296875" style="2" bestFit="1" customWidth="1"/>
    <col min="59" max="59" width="2.453125" style="2" bestFit="1" customWidth="1"/>
    <col min="60" max="60" width="15.54296875" style="2" bestFit="1" customWidth="1"/>
    <col min="61" max="61" width="26.1796875" style="2" bestFit="1" customWidth="1"/>
    <col min="62" max="62" width="25.54296875" style="2" bestFit="1" customWidth="1"/>
    <col min="63" max="63" width="23.54296875" style="2" bestFit="1" customWidth="1"/>
    <col min="64" max="64" width="24.1796875" style="2" bestFit="1" customWidth="1"/>
    <col min="65" max="65" width="20.54296875" style="2" bestFit="1" customWidth="1"/>
    <col min="66" max="66" width="23.453125" style="2" bestFit="1" customWidth="1"/>
    <col min="67" max="67" width="25.54296875" style="2" bestFit="1" customWidth="1"/>
    <col min="68" max="68" width="9.1796875" style="2"/>
    <col min="69" max="69" width="56.453125" style="2" bestFit="1" customWidth="1"/>
    <col min="70" max="70" width="68.453125" style="2" bestFit="1" customWidth="1"/>
    <col min="71" max="71" width="19.453125" style="2" bestFit="1" customWidth="1"/>
    <col min="72" max="72" width="20.453125" style="2" bestFit="1" customWidth="1"/>
    <col min="73" max="73" width="17.54296875" style="2" bestFit="1" customWidth="1"/>
    <col min="74" max="74" width="22.453125" style="2" bestFit="1" customWidth="1"/>
    <col min="75" max="75" width="24.453125" style="2" bestFit="1" customWidth="1"/>
    <col min="76" max="76" width="9.1796875" style="2"/>
    <col min="77" max="77" width="5.81640625" style="37" bestFit="1" customWidth="1"/>
    <col min="78" max="78" width="9.1796875" style="37"/>
    <col min="79" max="79" width="30.453125" style="2" bestFit="1" customWidth="1"/>
    <col min="80" max="80" width="5.81640625" style="37" bestFit="1" customWidth="1"/>
    <col min="81" max="16384" width="9.1796875" style="2"/>
  </cols>
  <sheetData>
    <row r="1" spans="1:80" x14ac:dyDescent="0.35">
      <c r="F1" s="39"/>
      <c r="N1" s="26" t="str" cm="1">
        <f t="array" ref="N1:X1">TRANSPOSE(A3:A13)</f>
        <v>submission_ref</v>
      </c>
      <c r="O1" s="26" t="str">
        <v>submission_type</v>
      </c>
      <c r="P1" s="26" t="str">
        <v>creation_datetime</v>
      </c>
      <c r="Q1" s="26" t="str">
        <v>supplier_ref</v>
      </c>
      <c r="R1" s="26" t="str">
        <v>supplier_name</v>
      </c>
      <c r="S1" s="26" t="str">
        <v>reporting_period_start</v>
      </c>
      <c r="T1" s="26" t="str">
        <v>reporting_period_end</v>
      </c>
      <c r="U1" s="26" t="str">
        <v>total_transactions</v>
      </c>
      <c r="V1" s="26" t="str">
        <v>total_sales</v>
      </c>
      <c r="W1" s="26" t="str">
        <v>total_cashbacks</v>
      </c>
      <c r="X1" s="26" t="str">
        <v>total_chargebacks</v>
      </c>
      <c r="Y1" s="26"/>
      <c r="Z1" s="26" t="str" cm="1">
        <f t="array" ref="Z1:AK1">TRANSPOSE(B16:B27)</f>
        <v>principal_ref</v>
      </c>
      <c r="AA1" s="26" t="str">
        <v>principal_name</v>
      </c>
      <c r="AB1" s="26" t="str">
        <v>principal_address_line1</v>
      </c>
      <c r="AC1" s="26" t="str">
        <v>principal_address_line2</v>
      </c>
      <c r="AD1" s="26" t="str">
        <v>principal_address_line3</v>
      </c>
      <c r="AE1" s="26" t="str">
        <v>principal_address_line4</v>
      </c>
      <c r="AF1" s="26" t="str">
        <v>principal_address_line5</v>
      </c>
      <c r="AG1" s="26" t="str">
        <v>principal_address_postcode</v>
      </c>
      <c r="AH1" s="26" t="str">
        <v>principal_country_code</v>
      </c>
      <c r="AI1" s="26" t="str">
        <v>principal_phone</v>
      </c>
      <c r="AJ1" s="26" t="str">
        <v>principal_email</v>
      </c>
      <c r="AK1" s="26" t="str">
        <v>principal_vrn</v>
      </c>
      <c r="AL1" s="26"/>
      <c r="AM1" s="26" t="str" cm="1">
        <f t="array" ref="AM1:BF1">TRANSPOSE(C30:C49)</f>
        <v>outlet_ref</v>
      </c>
      <c r="AN1" s="26" t="str">
        <v>outlet_name</v>
      </c>
      <c r="AO1" s="26" t="str">
        <v>outlet_address_line1</v>
      </c>
      <c r="AP1" s="26" t="str">
        <v>outlet_address_line2</v>
      </c>
      <c r="AQ1" s="26" t="str">
        <v>outlet_address_line3</v>
      </c>
      <c r="AR1" s="26" t="str">
        <v>outlet_address_line4</v>
      </c>
      <c r="AS1" s="26" t="str">
        <v>outlet_address_line5</v>
      </c>
      <c r="AT1" s="26" t="str">
        <v>outlet_address_postcode</v>
      </c>
      <c r="AU1" s="26" t="str">
        <v>outlet_country_code</v>
      </c>
      <c r="AV1" s="26" t="str">
        <v>outlet_owner_name</v>
      </c>
      <c r="AW1" s="26" t="str">
        <v>outlet_owner_dob</v>
      </c>
      <c r="AX1" s="26" t="str">
        <v>outlet_contact_name</v>
      </c>
      <c r="AY1" s="26" t="str">
        <v>outlet_contact_phone</v>
      </c>
      <c r="AZ1" s="26" t="str">
        <v>outlet_contact_email</v>
      </c>
      <c r="BA1" s="26" t="str">
        <v>outlet_national_insurance_number</v>
      </c>
      <c r="BB1" s="26" t="str">
        <v>outlet_company_registration_number</v>
      </c>
      <c r="BC1" s="26" t="str">
        <v>outlet_vrn</v>
      </c>
      <c r="BD1" s="26" t="str">
        <v>outlet_mcc</v>
      </c>
      <c r="BE1" s="26" t="str">
        <v>outlet_open_date</v>
      </c>
      <c r="BF1" s="26" t="str">
        <v>outlet_closed_date</v>
      </c>
      <c r="BG1" s="26"/>
      <c r="BH1" s="26" t="str" cm="1">
        <f t="array" ref="BH1:BO1">TRANSPOSE(D52:D59)</f>
        <v>settlement_ref</v>
      </c>
      <c r="BI1" s="26" t="str">
        <v>settlement_bank_sortcode</v>
      </c>
      <c r="BJ1" s="26" t="str">
        <v>settlement_bank_account</v>
      </c>
      <c r="BK1" s="26" t="str">
        <v>settlement_bank_name</v>
      </c>
      <c r="BL1" s="26" t="str">
        <v>settlement_iban</v>
      </c>
      <c r="BM1" s="26" t="str">
        <v>settlement_currency</v>
      </c>
      <c r="BN1" s="26" t="str">
        <v>settlement_alt_method</v>
      </c>
      <c r="BO1" s="26" t="str">
        <v>settlement_alt_ref</v>
      </c>
      <c r="BP1" s="26"/>
      <c r="BQ1" s="26" t="s">
        <v>258</v>
      </c>
      <c r="BR1" s="26" t="str" cm="1">
        <f t="array" ref="BR1:BW1">TRANSPOSE(E62:E67)</f>
        <v>transaction_ref</v>
      </c>
      <c r="BS1" s="26" t="str">
        <v>transaction_period</v>
      </c>
      <c r="BT1" s="26" t="str">
        <v>transaction_volume</v>
      </c>
      <c r="BU1" s="26" t="str">
        <v>transaction_sales</v>
      </c>
      <c r="BV1" s="26" t="str">
        <v>transaction_cashbacks</v>
      </c>
      <c r="BW1" s="26" t="str">
        <v>transaction_chargebacks</v>
      </c>
      <c r="BY1" s="40" t="s">
        <v>332</v>
      </c>
      <c r="CA1" s="26" t="s">
        <v>333</v>
      </c>
      <c r="CB1" s="40" t="s">
        <v>332</v>
      </c>
    </row>
    <row r="2" spans="1:80" x14ac:dyDescent="0.35">
      <c r="A2" s="74" t="s">
        <v>334</v>
      </c>
      <c r="B2" s="75"/>
      <c r="C2" s="75"/>
      <c r="D2" s="75"/>
      <c r="E2" s="75"/>
      <c r="F2" s="76"/>
      <c r="G2" s="75"/>
      <c r="H2" s="75"/>
      <c r="I2" s="75"/>
      <c r="J2" s="75"/>
      <c r="K2" s="75"/>
      <c r="BZ2" s="40"/>
      <c r="CB2" s="40"/>
    </row>
    <row r="3" spans="1:80" ht="15" thickBot="1" x14ac:dyDescent="0.4">
      <c r="A3" s="75" t="s">
        <v>72</v>
      </c>
      <c r="B3" s="75"/>
      <c r="C3" s="75"/>
      <c r="D3" s="75"/>
      <c r="E3" s="75"/>
      <c r="F3" s="76" t="str">
        <f>_xlfn.CONCAT(F$6,"/",F$5)</f>
        <v>MA0001/2022-04-14T14:25:01</v>
      </c>
      <c r="G3" s="75"/>
      <c r="H3" s="75"/>
      <c r="I3" s="75"/>
      <c r="J3" s="75"/>
      <c r="K3" s="75"/>
      <c r="M3" s="207" t="s">
        <v>335</v>
      </c>
      <c r="BZ3" s="40"/>
      <c r="CB3" s="40"/>
    </row>
    <row r="4" spans="1:80" x14ac:dyDescent="0.35">
      <c r="A4" s="75" t="s">
        <v>78</v>
      </c>
      <c r="B4" s="75"/>
      <c r="C4" s="75"/>
      <c r="D4" s="75"/>
      <c r="E4" s="75"/>
      <c r="F4" s="80" t="s">
        <v>336</v>
      </c>
      <c r="G4" s="75"/>
      <c r="H4" s="75"/>
      <c r="I4" s="75"/>
      <c r="J4" s="75"/>
      <c r="K4" s="75"/>
      <c r="M4" s="75"/>
      <c r="N4" s="96" t="str" cm="1">
        <f t="array" ref="N4:X4">TRANSPOSE(F3:F13)</f>
        <v>MA0001/2022-04-14T14:25:01</v>
      </c>
      <c r="O4" s="97" t="str">
        <v/>
      </c>
      <c r="P4" s="97" t="str">
        <v>2022-04-14T14:25:01</v>
      </c>
      <c r="Q4" s="97" t="str">
        <v>MA0001</v>
      </c>
      <c r="R4" s="97" t="str">
        <v>Scenario 10 - Complex Example for Corporate Group</v>
      </c>
      <c r="S4" s="97" t="str">
        <v>2022-01-01</v>
      </c>
      <c r="T4" s="97" t="str">
        <v>2022-03-31</v>
      </c>
      <c r="U4" s="98">
        <v>666</v>
      </c>
      <c r="V4" s="99">
        <v>166500</v>
      </c>
      <c r="W4" s="99">
        <v>11730</v>
      </c>
      <c r="X4" s="100">
        <v>3330</v>
      </c>
      <c r="Y4" s="75"/>
      <c r="Z4" s="96" t="str" cm="1">
        <f t="array" ref="Z4:AK4">TRANSPOSE(F16:F27)</f>
        <v>PR0001</v>
      </c>
      <c r="AA4" s="97" t="str">
        <v>Bureaux de Change Ltd (North)</v>
      </c>
      <c r="AB4" s="97" t="str">
        <v>The Bureaux</v>
      </c>
      <c r="AC4" s="97" t="str">
        <v>Salford</v>
      </c>
      <c r="AD4" s="97" t="str">
        <v>Manchester</v>
      </c>
      <c r="AE4" s="97" t="str">
        <v/>
      </c>
      <c r="AF4" s="97" t="str">
        <v/>
      </c>
      <c r="AG4" s="97" t="str">
        <v>M60 2ZR</v>
      </c>
      <c r="AH4" s="97" t="str">
        <v>GB</v>
      </c>
      <c r="AI4" s="97" t="str">
        <v>+441111111111</v>
      </c>
      <c r="AJ4" s="97" t="str">
        <v>bureauxhq@dechangeltd.co.uk</v>
      </c>
      <c r="AK4" s="101" t="str">
        <v>GB  111 1111 11</v>
      </c>
      <c r="AL4" s="75"/>
      <c r="AM4" s="96" t="str" cm="1">
        <f t="array" ref="AM4:BF4">TRANSPOSE(F30:F49)</f>
        <v>OUT001</v>
      </c>
      <c r="AN4" s="97" t="str">
        <v>BDC Leeds Ltd</v>
      </c>
      <c r="AO4" s="97" t="str">
        <v>Victoria Moor Building</v>
      </c>
      <c r="AP4" s="97" t="str">
        <v>Victoria Wall Leon Street</v>
      </c>
      <c r="AQ4" s="97" t="str">
        <v>Leeds</v>
      </c>
      <c r="AR4" s="97" t="str">
        <v/>
      </c>
      <c r="AS4" s="97" t="str">
        <v/>
      </c>
      <c r="AT4" s="97" t="str">
        <v>LS56 UEW</v>
      </c>
      <c r="AU4" s="97" t="str">
        <v>GB</v>
      </c>
      <c r="AV4" s="97" t="str">
        <v/>
      </c>
      <c r="AW4" s="97" t="str">
        <v/>
      </c>
      <c r="AX4" s="97" t="str">
        <v>Harold Leader</v>
      </c>
      <c r="AY4" s="97" t="str">
        <v>+441114567890</v>
      </c>
      <c r="AZ4" s="97" t="str">
        <v>harold.leader@dechangeltd.co.uk</v>
      </c>
      <c r="BA4" s="97" t="str">
        <v>ZZ098765A</v>
      </c>
      <c r="BB4" s="97" t="str">
        <v>98765432</v>
      </c>
      <c r="BC4" s="97" t="str">
        <v>000 0000 01</v>
      </c>
      <c r="BD4" s="97" t="str">
        <v>6051</v>
      </c>
      <c r="BE4" s="97" t="str">
        <v>2002-05-02</v>
      </c>
      <c r="BF4" s="101" t="str">
        <v/>
      </c>
      <c r="BG4" s="75"/>
      <c r="BH4" s="96" t="str" cm="1">
        <f t="array" ref="BH4:BO4">TRANSPOSE(F52:F59)</f>
        <v>SR101</v>
      </c>
      <c r="BI4" s="102">
        <v>112288</v>
      </c>
      <c r="BJ4" s="102">
        <v>11170007</v>
      </c>
      <c r="BK4" s="97" t="str">
        <v>BDC Group Limited</v>
      </c>
      <c r="BL4" s="97" t="str">
        <v>GB24BKEN01020312345678</v>
      </c>
      <c r="BM4" s="97" t="str">
        <v>GBP</v>
      </c>
      <c r="BN4" s="97" t="str">
        <v/>
      </c>
      <c r="BO4" s="101" t="str">
        <v/>
      </c>
      <c r="BP4" s="75"/>
      <c r="BQ4" s="75"/>
      <c r="BR4" s="96" t="str" cm="1">
        <f t="array" ref="BR4:BW4">TRANSPOSE(F62:F67)</f>
        <v>MA0001/2022-04-14T14:25:01/PR0001/OUT001/SR101/2022-01</v>
      </c>
      <c r="BS4" s="97" t="str">
        <v>2022-01</v>
      </c>
      <c r="BT4" s="97">
        <v>11</v>
      </c>
      <c r="BU4" s="99">
        <v>2750</v>
      </c>
      <c r="BV4" s="99">
        <v>200</v>
      </c>
      <c r="BW4" s="100">
        <v>55</v>
      </c>
      <c r="BY4" s="199">
        <f t="shared" ref="BY4:BY21" si="0">COUNTIF($BR$4:$BR$34,BR4)</f>
        <v>2</v>
      </c>
      <c r="CA4" s="2" t="str">
        <f>_xlfn.TEXTJOIN("/",FALSE,Q4,Z4,AM4)</f>
        <v>MA0001/PR0001/OUT001</v>
      </c>
      <c r="CB4" s="37">
        <f t="shared" ref="CB4:CB21" si="1">COUNTIF($CA$4:$CA$34,CA4)</f>
        <v>3</v>
      </c>
    </row>
    <row r="5" spans="1:80" x14ac:dyDescent="0.35">
      <c r="A5" s="75" t="s">
        <v>83</v>
      </c>
      <c r="B5" s="75"/>
      <c r="C5" s="75"/>
      <c r="D5" s="75"/>
      <c r="E5" s="75"/>
      <c r="F5" s="76" t="s">
        <v>337</v>
      </c>
      <c r="G5" s="75"/>
      <c r="H5" s="75"/>
      <c r="I5" s="75"/>
      <c r="J5" s="75"/>
      <c r="K5" s="75"/>
      <c r="M5" s="75"/>
      <c r="N5" s="103" t="str">
        <f t="shared" ref="N5:O34" si="2">N4</f>
        <v>MA0001/2022-04-14T14:25:01</v>
      </c>
      <c r="O5" s="104" t="str">
        <f t="shared" si="2"/>
        <v/>
      </c>
      <c r="P5" s="104" t="str">
        <f t="shared" ref="P5:P34" si="3">P4</f>
        <v>2022-04-14T14:25:01</v>
      </c>
      <c r="Q5" s="104" t="str">
        <f t="shared" ref="Q5:Q34" si="4">Q4</f>
        <v>MA0001</v>
      </c>
      <c r="R5" s="104" t="str">
        <f t="shared" ref="R5:R34" si="5">R4</f>
        <v>Scenario 10 - Complex Example for Corporate Group</v>
      </c>
      <c r="S5" s="104" t="str">
        <f t="shared" ref="S5:S34" si="6">S4</f>
        <v>2022-01-01</v>
      </c>
      <c r="T5" s="104" t="str">
        <f t="shared" ref="T5:T34" si="7">T4</f>
        <v>2022-03-31</v>
      </c>
      <c r="U5" s="105">
        <f t="shared" ref="U5:U34" si="8">U4</f>
        <v>666</v>
      </c>
      <c r="V5" s="106">
        <f t="shared" ref="V5:V34" si="9">V4</f>
        <v>166500</v>
      </c>
      <c r="W5" s="106">
        <f t="shared" ref="W5:W34" si="10">W4</f>
        <v>11730</v>
      </c>
      <c r="X5" s="107">
        <f t="shared" ref="X5:X34" si="11">X4</f>
        <v>3330</v>
      </c>
      <c r="Y5" s="75"/>
      <c r="Z5" s="103" t="str">
        <f t="shared" ref="Z5:AK9" si="12">Z4</f>
        <v>PR0001</v>
      </c>
      <c r="AA5" s="104" t="str">
        <f t="shared" si="12"/>
        <v>Bureaux de Change Ltd (North)</v>
      </c>
      <c r="AB5" s="104" t="str">
        <f t="shared" si="12"/>
        <v>The Bureaux</v>
      </c>
      <c r="AC5" s="104" t="str">
        <f t="shared" si="12"/>
        <v>Salford</v>
      </c>
      <c r="AD5" s="104" t="str">
        <f t="shared" si="12"/>
        <v>Manchester</v>
      </c>
      <c r="AE5" s="104" t="str">
        <f t="shared" si="12"/>
        <v/>
      </c>
      <c r="AF5" s="104" t="str">
        <f t="shared" si="12"/>
        <v/>
      </c>
      <c r="AG5" s="104" t="str">
        <f t="shared" si="12"/>
        <v>M60 2ZR</v>
      </c>
      <c r="AH5" s="104" t="str">
        <f t="shared" si="12"/>
        <v>GB</v>
      </c>
      <c r="AI5" s="104" t="str">
        <f t="shared" si="12"/>
        <v>+441111111111</v>
      </c>
      <c r="AJ5" s="104" t="str">
        <f t="shared" si="12"/>
        <v>bureauxhq@dechangeltd.co.uk</v>
      </c>
      <c r="AK5" s="108" t="str">
        <f t="shared" si="12"/>
        <v>GB  111 1111 11</v>
      </c>
      <c r="AL5" s="75"/>
      <c r="AM5" s="103" t="str">
        <f t="shared" ref="AM5:AX6" si="13">AM4</f>
        <v>OUT001</v>
      </c>
      <c r="AN5" s="104" t="str">
        <f t="shared" si="13"/>
        <v>BDC Leeds Ltd</v>
      </c>
      <c r="AO5" s="104" t="str">
        <f t="shared" si="13"/>
        <v>Victoria Moor Building</v>
      </c>
      <c r="AP5" s="104" t="str">
        <f t="shared" si="13"/>
        <v>Victoria Wall Leon Street</v>
      </c>
      <c r="AQ5" s="104" t="str">
        <f t="shared" si="13"/>
        <v>Leeds</v>
      </c>
      <c r="AR5" s="104" t="str">
        <f t="shared" si="13"/>
        <v/>
      </c>
      <c r="AS5" s="104" t="str">
        <f t="shared" si="13"/>
        <v/>
      </c>
      <c r="AT5" s="104" t="str">
        <f t="shared" si="13"/>
        <v>LS56 UEW</v>
      </c>
      <c r="AU5" s="104"/>
      <c r="AV5" s="104"/>
      <c r="AW5" s="104" t="str">
        <f t="shared" si="13"/>
        <v/>
      </c>
      <c r="AX5" s="104" t="str">
        <f t="shared" si="13"/>
        <v>Harold Leader</v>
      </c>
      <c r="AY5" s="104" t="str">
        <f t="shared" ref="AY5:BF6" si="14">AY4</f>
        <v>+441114567890</v>
      </c>
      <c r="AZ5" s="104" t="str">
        <f t="shared" si="14"/>
        <v>harold.leader@dechangeltd.co.uk</v>
      </c>
      <c r="BA5" s="104" t="str">
        <f>BA4</f>
        <v>ZZ098765A</v>
      </c>
      <c r="BB5" s="104" t="str">
        <f t="shared" si="14"/>
        <v>98765432</v>
      </c>
      <c r="BC5" s="104" t="str">
        <f t="shared" si="14"/>
        <v>000 0000 01</v>
      </c>
      <c r="BD5" s="104" t="str">
        <f t="shared" si="14"/>
        <v>6051</v>
      </c>
      <c r="BE5" s="104" t="str">
        <f t="shared" si="14"/>
        <v>2002-05-02</v>
      </c>
      <c r="BF5" s="108" t="str">
        <f t="shared" si="14"/>
        <v/>
      </c>
      <c r="BG5" s="104"/>
      <c r="BH5" s="103" t="str">
        <f t="shared" ref="BH5:BO6" si="15">BH4</f>
        <v>SR101</v>
      </c>
      <c r="BI5" s="109">
        <f t="shared" si="15"/>
        <v>112288</v>
      </c>
      <c r="BJ5" s="109">
        <f t="shared" si="15"/>
        <v>11170007</v>
      </c>
      <c r="BK5" s="104" t="str">
        <f t="shared" si="15"/>
        <v>BDC Group Limited</v>
      </c>
      <c r="BL5" s="104" t="str">
        <f t="shared" si="15"/>
        <v>GB24BKEN01020312345678</v>
      </c>
      <c r="BM5" s="104" t="str">
        <f t="shared" si="15"/>
        <v>GBP</v>
      </c>
      <c r="BN5" s="104" t="str">
        <f t="shared" si="15"/>
        <v/>
      </c>
      <c r="BO5" s="108" t="str">
        <f t="shared" si="15"/>
        <v/>
      </c>
      <c r="BP5" s="75"/>
      <c r="BQ5" s="75"/>
      <c r="BR5" s="110" t="str" cm="1">
        <f t="array" ref="BR5:BW5">TRANSPOSE(F70:F75)</f>
        <v>MA0001/2022-04-14T14:25:01/PR0001/OUT001/SR101/2022-01</v>
      </c>
      <c r="BS5" s="75" t="str">
        <v>2022-01</v>
      </c>
      <c r="BT5" s="75">
        <v>12</v>
      </c>
      <c r="BU5" s="111">
        <v>3000</v>
      </c>
      <c r="BV5" s="111">
        <v>210</v>
      </c>
      <c r="BW5" s="112">
        <v>60</v>
      </c>
      <c r="BY5" s="199">
        <f t="shared" si="0"/>
        <v>2</v>
      </c>
      <c r="CA5" s="2" t="str">
        <f t="shared" ref="CA5:CA27" si="16">_xlfn.TEXTJOIN("/",FALSE,Q5,Z5,AM5)</f>
        <v>MA0001/PR0001/OUT001</v>
      </c>
      <c r="CB5" s="37">
        <f t="shared" si="1"/>
        <v>3</v>
      </c>
    </row>
    <row r="6" spans="1:80" ht="15" thickBot="1" x14ac:dyDescent="0.4">
      <c r="A6" s="75" t="s">
        <v>89</v>
      </c>
      <c r="B6" s="75"/>
      <c r="C6" s="75"/>
      <c r="D6" s="75"/>
      <c r="E6" s="75"/>
      <c r="F6" s="76" t="s">
        <v>338</v>
      </c>
      <c r="G6" s="75"/>
      <c r="H6" s="75"/>
      <c r="I6" s="75"/>
      <c r="J6" s="75"/>
      <c r="K6" s="75"/>
      <c r="M6" s="75"/>
      <c r="N6" s="103" t="str">
        <f t="shared" si="2"/>
        <v>MA0001/2022-04-14T14:25:01</v>
      </c>
      <c r="O6" s="104" t="str">
        <f t="shared" si="2"/>
        <v/>
      </c>
      <c r="P6" s="104" t="str">
        <f t="shared" si="3"/>
        <v>2022-04-14T14:25:01</v>
      </c>
      <c r="Q6" s="104" t="str">
        <f t="shared" si="4"/>
        <v>MA0001</v>
      </c>
      <c r="R6" s="104" t="str">
        <f t="shared" si="5"/>
        <v>Scenario 10 - Complex Example for Corporate Group</v>
      </c>
      <c r="S6" s="104" t="str">
        <f t="shared" si="6"/>
        <v>2022-01-01</v>
      </c>
      <c r="T6" s="104" t="str">
        <f t="shared" si="7"/>
        <v>2022-03-31</v>
      </c>
      <c r="U6" s="105">
        <f t="shared" si="8"/>
        <v>666</v>
      </c>
      <c r="V6" s="106">
        <f t="shared" si="9"/>
        <v>166500</v>
      </c>
      <c r="W6" s="106">
        <f t="shared" si="10"/>
        <v>11730</v>
      </c>
      <c r="X6" s="107">
        <f t="shared" si="11"/>
        <v>3330</v>
      </c>
      <c r="Y6" s="75"/>
      <c r="Z6" s="103" t="str">
        <f t="shared" si="12"/>
        <v>PR0001</v>
      </c>
      <c r="AA6" s="104" t="str">
        <f t="shared" si="12"/>
        <v>Bureaux de Change Ltd (North)</v>
      </c>
      <c r="AB6" s="104" t="str">
        <f t="shared" si="12"/>
        <v>The Bureaux</v>
      </c>
      <c r="AC6" s="104" t="str">
        <f t="shared" si="12"/>
        <v>Salford</v>
      </c>
      <c r="AD6" s="104" t="str">
        <f t="shared" si="12"/>
        <v>Manchester</v>
      </c>
      <c r="AE6" s="104" t="str">
        <f t="shared" si="12"/>
        <v/>
      </c>
      <c r="AF6" s="104" t="str">
        <f t="shared" si="12"/>
        <v/>
      </c>
      <c r="AG6" s="104" t="str">
        <f t="shared" si="12"/>
        <v>M60 2ZR</v>
      </c>
      <c r="AH6" s="104" t="str">
        <f t="shared" si="12"/>
        <v>GB</v>
      </c>
      <c r="AI6" s="104" t="str">
        <f t="shared" si="12"/>
        <v>+441111111111</v>
      </c>
      <c r="AJ6" s="104" t="str">
        <f t="shared" si="12"/>
        <v>bureauxhq@dechangeltd.co.uk</v>
      </c>
      <c r="AK6" s="108" t="str">
        <f t="shared" si="12"/>
        <v>GB  111 1111 11</v>
      </c>
      <c r="AL6" s="75"/>
      <c r="AM6" s="113" t="str">
        <f t="shared" si="13"/>
        <v>OUT001</v>
      </c>
      <c r="AN6" s="114" t="str">
        <f t="shared" si="13"/>
        <v>BDC Leeds Ltd</v>
      </c>
      <c r="AO6" s="114" t="str">
        <f t="shared" si="13"/>
        <v>Victoria Moor Building</v>
      </c>
      <c r="AP6" s="114" t="str">
        <f t="shared" si="13"/>
        <v>Victoria Wall Leon Street</v>
      </c>
      <c r="AQ6" s="114" t="str">
        <f t="shared" si="13"/>
        <v>Leeds</v>
      </c>
      <c r="AR6" s="114" t="str">
        <f t="shared" si="13"/>
        <v/>
      </c>
      <c r="AS6" s="114" t="str">
        <f t="shared" si="13"/>
        <v/>
      </c>
      <c r="AT6" s="114" t="str">
        <f t="shared" si="13"/>
        <v>LS56 UEW</v>
      </c>
      <c r="AU6" s="114"/>
      <c r="AV6" s="114"/>
      <c r="AW6" s="114" t="str">
        <f t="shared" si="13"/>
        <v/>
      </c>
      <c r="AX6" s="114" t="str">
        <f t="shared" si="13"/>
        <v>Harold Leader</v>
      </c>
      <c r="AY6" s="114" t="str">
        <f t="shared" si="14"/>
        <v>+441114567890</v>
      </c>
      <c r="AZ6" s="114" t="str">
        <f t="shared" si="14"/>
        <v>harold.leader@dechangeltd.co.uk</v>
      </c>
      <c r="BA6" s="114" t="str">
        <f t="shared" si="14"/>
        <v>ZZ098765A</v>
      </c>
      <c r="BB6" s="114" t="str">
        <f t="shared" si="14"/>
        <v>98765432</v>
      </c>
      <c r="BC6" s="114" t="str">
        <f t="shared" si="14"/>
        <v>000 0000 01</v>
      </c>
      <c r="BD6" s="114" t="str">
        <f t="shared" si="14"/>
        <v>6051</v>
      </c>
      <c r="BE6" s="114" t="str">
        <f t="shared" si="14"/>
        <v>2002-05-02</v>
      </c>
      <c r="BF6" s="115" t="str">
        <f t="shared" si="14"/>
        <v/>
      </c>
      <c r="BG6" s="104"/>
      <c r="BH6" s="103" t="str">
        <f t="shared" si="15"/>
        <v>SR101</v>
      </c>
      <c r="BI6" s="109">
        <f t="shared" si="15"/>
        <v>112288</v>
      </c>
      <c r="BJ6" s="109">
        <f t="shared" si="15"/>
        <v>11170007</v>
      </c>
      <c r="BK6" s="104" t="str">
        <f t="shared" si="15"/>
        <v>BDC Group Limited</v>
      </c>
      <c r="BL6" s="104" t="str">
        <f t="shared" si="15"/>
        <v>GB24BKEN01020312345678</v>
      </c>
      <c r="BM6" s="104" t="str">
        <f t="shared" si="15"/>
        <v>GBP</v>
      </c>
      <c r="BN6" s="104" t="str">
        <f t="shared" si="15"/>
        <v/>
      </c>
      <c r="BO6" s="108" t="str">
        <f t="shared" si="15"/>
        <v/>
      </c>
      <c r="BP6" s="75"/>
      <c r="BQ6" s="75"/>
      <c r="BR6" s="116" t="str" cm="1">
        <f t="array" ref="BR6:BW6">TRANSPOSE(F78:F83)</f>
        <v>MA0001/2022-04-14T14:25:01/PR0001/OUT001/SR101/2022-03</v>
      </c>
      <c r="BS6" s="117" t="str">
        <v>2022-03</v>
      </c>
      <c r="BT6" s="117">
        <v>13</v>
      </c>
      <c r="BU6" s="118">
        <v>3250</v>
      </c>
      <c r="BV6" s="118">
        <v>230</v>
      </c>
      <c r="BW6" s="119">
        <v>65</v>
      </c>
      <c r="BY6" s="37">
        <f t="shared" si="0"/>
        <v>1</v>
      </c>
      <c r="CA6" s="2" t="str">
        <f t="shared" si="16"/>
        <v>MA0001/PR0001/OUT001</v>
      </c>
      <c r="CB6" s="37">
        <f t="shared" si="1"/>
        <v>3</v>
      </c>
    </row>
    <row r="7" spans="1:80" x14ac:dyDescent="0.35">
      <c r="A7" s="75" t="s">
        <v>93</v>
      </c>
      <c r="B7" s="75"/>
      <c r="C7" s="75"/>
      <c r="D7" s="75"/>
      <c r="E7" s="75"/>
      <c r="F7" s="77" t="s">
        <v>339</v>
      </c>
      <c r="G7" s="75"/>
      <c r="H7" s="75"/>
      <c r="I7" s="75"/>
      <c r="J7" s="75"/>
      <c r="K7" s="75"/>
      <c r="M7" s="75"/>
      <c r="N7" s="103" t="str">
        <f t="shared" si="2"/>
        <v>MA0001/2022-04-14T14:25:01</v>
      </c>
      <c r="O7" s="104" t="str">
        <f t="shared" si="2"/>
        <v/>
      </c>
      <c r="P7" s="104" t="str">
        <f t="shared" si="3"/>
        <v>2022-04-14T14:25:01</v>
      </c>
      <c r="Q7" s="104" t="str">
        <f t="shared" si="4"/>
        <v>MA0001</v>
      </c>
      <c r="R7" s="104" t="str">
        <f t="shared" si="5"/>
        <v>Scenario 10 - Complex Example for Corporate Group</v>
      </c>
      <c r="S7" s="104" t="str">
        <f t="shared" si="6"/>
        <v>2022-01-01</v>
      </c>
      <c r="T7" s="104" t="str">
        <f t="shared" si="7"/>
        <v>2022-03-31</v>
      </c>
      <c r="U7" s="105">
        <f t="shared" si="8"/>
        <v>666</v>
      </c>
      <c r="V7" s="106">
        <f t="shared" si="9"/>
        <v>166500</v>
      </c>
      <c r="W7" s="106">
        <f t="shared" si="10"/>
        <v>11730</v>
      </c>
      <c r="X7" s="107">
        <f t="shared" si="11"/>
        <v>3330</v>
      </c>
      <c r="Y7" s="75"/>
      <c r="Z7" s="103" t="str">
        <f t="shared" si="12"/>
        <v>PR0001</v>
      </c>
      <c r="AA7" s="104" t="str">
        <f t="shared" si="12"/>
        <v>Bureaux de Change Ltd (North)</v>
      </c>
      <c r="AB7" s="104" t="str">
        <f t="shared" si="12"/>
        <v>The Bureaux</v>
      </c>
      <c r="AC7" s="104" t="str">
        <f t="shared" si="12"/>
        <v>Salford</v>
      </c>
      <c r="AD7" s="104" t="str">
        <f t="shared" si="12"/>
        <v>Manchester</v>
      </c>
      <c r="AE7" s="104" t="str">
        <f t="shared" si="12"/>
        <v/>
      </c>
      <c r="AF7" s="104" t="str">
        <f t="shared" si="12"/>
        <v/>
      </c>
      <c r="AG7" s="104" t="str">
        <f t="shared" si="12"/>
        <v>M60 2ZR</v>
      </c>
      <c r="AH7" s="104" t="str">
        <f t="shared" si="12"/>
        <v>GB</v>
      </c>
      <c r="AI7" s="104" t="str">
        <f t="shared" si="12"/>
        <v>+441111111111</v>
      </c>
      <c r="AJ7" s="104" t="str">
        <f t="shared" si="12"/>
        <v>bureauxhq@dechangeltd.co.uk</v>
      </c>
      <c r="AK7" s="108" t="str">
        <f t="shared" si="12"/>
        <v>GB  111 1111 11</v>
      </c>
      <c r="AL7" s="75"/>
      <c r="AM7" s="96" t="str" cm="1">
        <f t="array" ref="AM7:BF7">TRANSPOSE(F86:F105)</f>
        <v>OUT002</v>
      </c>
      <c r="AN7" s="97" t="str">
        <v>BDC Birmingham Ltd</v>
      </c>
      <c r="AO7" s="97" t="str">
        <v>New Villa Building</v>
      </c>
      <c r="AP7" s="97" t="str">
        <v>Chad Valley St</v>
      </c>
      <c r="AQ7" s="97" t="str">
        <v>Birmingham</v>
      </c>
      <c r="AR7" s="97" t="str">
        <v/>
      </c>
      <c r="AS7" s="97" t="str">
        <v/>
      </c>
      <c r="AT7" s="97" t="str">
        <v>B15 9OP</v>
      </c>
      <c r="AU7" s="97" t="str">
        <v>GB</v>
      </c>
      <c r="AV7" s="97" t="str">
        <v/>
      </c>
      <c r="AW7" s="97" t="str">
        <v/>
      </c>
      <c r="AX7" s="97" t="str">
        <v>Steven Brummy</v>
      </c>
      <c r="AY7" s="97" t="str">
        <v>+442224567890</v>
      </c>
      <c r="AZ7" s="97" t="str">
        <v>steven.brummy@dechangeltd.co.uk</v>
      </c>
      <c r="BA7" s="97" t="str">
        <v/>
      </c>
      <c r="BB7" s="97" t="str">
        <v>34567890</v>
      </c>
      <c r="BC7" s="97" t="str">
        <v>000 0000 02</v>
      </c>
      <c r="BD7" s="97" t="str">
        <v>6051</v>
      </c>
      <c r="BE7" s="97" t="str">
        <v>2013-12-01</v>
      </c>
      <c r="BF7" s="101" t="str">
        <v/>
      </c>
      <c r="BG7" s="75"/>
      <c r="BH7" s="192" t="str" cm="1">
        <f t="array" ref="BH7:BO7">TRANSPOSE(F108:F115)</f>
        <v>SR101</v>
      </c>
      <c r="BI7" s="193">
        <v>112288</v>
      </c>
      <c r="BJ7" s="193">
        <v>11170007</v>
      </c>
      <c r="BK7" s="194" t="str">
        <v>BDC Group Limited</v>
      </c>
      <c r="BL7" s="194" t="str">
        <v>GB24BKEN01020312345678</v>
      </c>
      <c r="BM7" s="194" t="str">
        <v>GBP</v>
      </c>
      <c r="BN7" s="194" t="str">
        <v/>
      </c>
      <c r="BO7" s="195" t="str">
        <v/>
      </c>
      <c r="BP7" s="75"/>
      <c r="BQ7" s="75"/>
      <c r="BR7" s="196" t="str" cm="1">
        <f t="array" ref="BR7:BW7">TRANSPOSE(F118:F123)</f>
        <v>MA0001/2022-04-14T14:25:01/PR0001/OUT002/SR101/2022-01</v>
      </c>
      <c r="BS7" s="97" t="str">
        <v>2022-01</v>
      </c>
      <c r="BT7" s="97">
        <v>21</v>
      </c>
      <c r="BU7" s="99">
        <v>5250</v>
      </c>
      <c r="BV7" s="99">
        <v>370</v>
      </c>
      <c r="BW7" s="100">
        <v>105</v>
      </c>
      <c r="BY7" s="37">
        <f t="shared" si="0"/>
        <v>1</v>
      </c>
      <c r="CA7" s="2" t="str">
        <f t="shared" si="16"/>
        <v>MA0001/PR0001/OUT002</v>
      </c>
      <c r="CB7" s="37">
        <f t="shared" si="1"/>
        <v>6</v>
      </c>
    </row>
    <row r="8" spans="1:80" x14ac:dyDescent="0.35">
      <c r="A8" s="75" t="s">
        <v>97</v>
      </c>
      <c r="B8" s="75"/>
      <c r="C8" s="75"/>
      <c r="D8" s="75"/>
      <c r="E8" s="75"/>
      <c r="F8" s="76" t="s">
        <v>340</v>
      </c>
      <c r="G8" s="75"/>
      <c r="H8" s="75"/>
      <c r="I8" s="75"/>
      <c r="J8" s="75"/>
      <c r="K8" s="75"/>
      <c r="M8" s="75"/>
      <c r="N8" s="103" t="str">
        <f t="shared" si="2"/>
        <v>MA0001/2022-04-14T14:25:01</v>
      </c>
      <c r="O8" s="104" t="str">
        <f t="shared" si="2"/>
        <v/>
      </c>
      <c r="P8" s="104" t="str">
        <f t="shared" si="3"/>
        <v>2022-04-14T14:25:01</v>
      </c>
      <c r="Q8" s="104" t="str">
        <f t="shared" si="4"/>
        <v>MA0001</v>
      </c>
      <c r="R8" s="104" t="str">
        <f t="shared" si="5"/>
        <v>Scenario 10 - Complex Example for Corporate Group</v>
      </c>
      <c r="S8" s="104" t="str">
        <f t="shared" si="6"/>
        <v>2022-01-01</v>
      </c>
      <c r="T8" s="104" t="str">
        <f t="shared" si="7"/>
        <v>2022-03-31</v>
      </c>
      <c r="U8" s="105">
        <f t="shared" si="8"/>
        <v>666</v>
      </c>
      <c r="V8" s="106">
        <f t="shared" si="9"/>
        <v>166500</v>
      </c>
      <c r="W8" s="106">
        <f t="shared" si="10"/>
        <v>11730</v>
      </c>
      <c r="X8" s="107">
        <f t="shared" si="11"/>
        <v>3330</v>
      </c>
      <c r="Y8" s="75"/>
      <c r="Z8" s="103" t="str">
        <f t="shared" si="12"/>
        <v>PR0001</v>
      </c>
      <c r="AA8" s="104" t="str">
        <f t="shared" si="12"/>
        <v>Bureaux de Change Ltd (North)</v>
      </c>
      <c r="AB8" s="104" t="str">
        <f t="shared" si="12"/>
        <v>The Bureaux</v>
      </c>
      <c r="AC8" s="104" t="str">
        <f t="shared" si="12"/>
        <v>Salford</v>
      </c>
      <c r="AD8" s="104" t="str">
        <f t="shared" si="12"/>
        <v>Manchester</v>
      </c>
      <c r="AE8" s="104" t="str">
        <f t="shared" si="12"/>
        <v/>
      </c>
      <c r="AF8" s="104" t="str">
        <f t="shared" si="12"/>
        <v/>
      </c>
      <c r="AG8" s="104" t="str">
        <f t="shared" si="12"/>
        <v>M60 2ZR</v>
      </c>
      <c r="AH8" s="104" t="str">
        <f t="shared" si="12"/>
        <v>GB</v>
      </c>
      <c r="AI8" s="104" t="str">
        <f t="shared" si="12"/>
        <v>+441111111111</v>
      </c>
      <c r="AJ8" s="104" t="str">
        <f t="shared" si="12"/>
        <v>bureauxhq@dechangeltd.co.uk</v>
      </c>
      <c r="AK8" s="108" t="str">
        <f t="shared" si="12"/>
        <v>GB  111 1111 11</v>
      </c>
      <c r="AL8" s="75"/>
      <c r="AM8" s="103" t="str">
        <f t="shared" ref="AM8:AX9" si="17">AM7</f>
        <v>OUT002</v>
      </c>
      <c r="AN8" s="104" t="str">
        <f t="shared" si="17"/>
        <v>BDC Birmingham Ltd</v>
      </c>
      <c r="AO8" s="104" t="str">
        <f t="shared" si="17"/>
        <v>New Villa Building</v>
      </c>
      <c r="AP8" s="104" t="str">
        <f t="shared" si="17"/>
        <v>Chad Valley St</v>
      </c>
      <c r="AQ8" s="104" t="str">
        <f t="shared" si="17"/>
        <v>Birmingham</v>
      </c>
      <c r="AR8" s="104" t="str">
        <f t="shared" si="17"/>
        <v/>
      </c>
      <c r="AS8" s="104" t="str">
        <f t="shared" si="17"/>
        <v/>
      </c>
      <c r="AT8" s="104" t="str">
        <f t="shared" si="17"/>
        <v>B15 9OP</v>
      </c>
      <c r="AU8" s="104"/>
      <c r="AV8" s="104"/>
      <c r="AW8" s="104" t="str">
        <f t="shared" si="17"/>
        <v/>
      </c>
      <c r="AX8" s="104" t="str">
        <f t="shared" si="17"/>
        <v>Steven Brummy</v>
      </c>
      <c r="AY8" s="104" t="str">
        <f t="shared" ref="AY8:BF9" si="18">AY7</f>
        <v>+442224567890</v>
      </c>
      <c r="AZ8" s="104" t="str">
        <f t="shared" si="18"/>
        <v>steven.brummy@dechangeltd.co.uk</v>
      </c>
      <c r="BA8" s="104" t="str">
        <f t="shared" si="18"/>
        <v/>
      </c>
      <c r="BB8" s="104" t="str">
        <f t="shared" si="18"/>
        <v>34567890</v>
      </c>
      <c r="BC8" s="104" t="str">
        <f t="shared" si="18"/>
        <v>000 0000 02</v>
      </c>
      <c r="BD8" s="104" t="str">
        <f t="shared" si="18"/>
        <v>6051</v>
      </c>
      <c r="BE8" s="104" t="str">
        <f t="shared" si="18"/>
        <v>2013-12-01</v>
      </c>
      <c r="BF8" s="108" t="str">
        <f t="shared" si="18"/>
        <v/>
      </c>
      <c r="BG8" s="104"/>
      <c r="BH8" s="192" t="str">
        <f t="shared" ref="BH8:BO9" si="19">BH7</f>
        <v>SR101</v>
      </c>
      <c r="BI8" s="193">
        <f t="shared" si="19"/>
        <v>112288</v>
      </c>
      <c r="BJ8" s="193">
        <f t="shared" si="19"/>
        <v>11170007</v>
      </c>
      <c r="BK8" s="194" t="str">
        <f t="shared" si="19"/>
        <v>BDC Group Limited</v>
      </c>
      <c r="BL8" s="194" t="str">
        <f t="shared" si="19"/>
        <v>GB24BKEN01020312345678</v>
      </c>
      <c r="BM8" s="194" t="str">
        <f t="shared" si="19"/>
        <v>GBP</v>
      </c>
      <c r="BN8" s="194" t="str">
        <f t="shared" si="19"/>
        <v/>
      </c>
      <c r="BO8" s="195" t="str">
        <f t="shared" si="19"/>
        <v/>
      </c>
      <c r="BP8" s="75"/>
      <c r="BQ8" s="75"/>
      <c r="BR8" s="192" t="str" cm="1">
        <f t="array" ref="BR8:BW8">TRANSPOSE(F126:F131)</f>
        <v>MA0001/2022-04-14T14:25:01/PR0001/OUT002/SR101/2022-02</v>
      </c>
      <c r="BS8" s="75" t="str">
        <v>2022-02</v>
      </c>
      <c r="BT8" s="75">
        <v>22</v>
      </c>
      <c r="BU8" s="111">
        <v>5500</v>
      </c>
      <c r="BV8" s="111">
        <v>390</v>
      </c>
      <c r="BW8" s="112">
        <v>110</v>
      </c>
      <c r="BY8" s="37">
        <f t="shared" si="0"/>
        <v>1</v>
      </c>
      <c r="CA8" s="2" t="str">
        <f t="shared" si="16"/>
        <v>MA0001/PR0001/OUT002</v>
      </c>
      <c r="CB8" s="37">
        <f t="shared" si="1"/>
        <v>6</v>
      </c>
    </row>
    <row r="9" spans="1:80" ht="15" thickBot="1" x14ac:dyDescent="0.4">
      <c r="A9" s="75" t="s">
        <v>103</v>
      </c>
      <c r="B9" s="75"/>
      <c r="C9" s="75"/>
      <c r="D9" s="75"/>
      <c r="E9" s="75"/>
      <c r="F9" s="76" t="s">
        <v>341</v>
      </c>
      <c r="G9" s="75"/>
      <c r="H9" s="75"/>
      <c r="I9" s="75"/>
      <c r="J9" s="75"/>
      <c r="K9" s="75"/>
      <c r="M9" s="75"/>
      <c r="N9" s="103" t="str">
        <f t="shared" si="2"/>
        <v>MA0001/2022-04-14T14:25:01</v>
      </c>
      <c r="O9" s="104" t="str">
        <f t="shared" si="2"/>
        <v/>
      </c>
      <c r="P9" s="104" t="str">
        <f t="shared" si="3"/>
        <v>2022-04-14T14:25:01</v>
      </c>
      <c r="Q9" s="104" t="str">
        <f t="shared" si="4"/>
        <v>MA0001</v>
      </c>
      <c r="R9" s="104" t="str">
        <f t="shared" si="5"/>
        <v>Scenario 10 - Complex Example for Corporate Group</v>
      </c>
      <c r="S9" s="104" t="str">
        <f t="shared" si="6"/>
        <v>2022-01-01</v>
      </c>
      <c r="T9" s="104" t="str">
        <f t="shared" si="7"/>
        <v>2022-03-31</v>
      </c>
      <c r="U9" s="105">
        <f t="shared" si="8"/>
        <v>666</v>
      </c>
      <c r="V9" s="106">
        <f t="shared" si="9"/>
        <v>166500</v>
      </c>
      <c r="W9" s="106">
        <f t="shared" si="10"/>
        <v>11730</v>
      </c>
      <c r="X9" s="107">
        <f t="shared" si="11"/>
        <v>3330</v>
      </c>
      <c r="Y9" s="75"/>
      <c r="Z9" s="113" t="str">
        <f t="shared" si="12"/>
        <v>PR0001</v>
      </c>
      <c r="AA9" s="114" t="str">
        <f t="shared" si="12"/>
        <v>Bureaux de Change Ltd (North)</v>
      </c>
      <c r="AB9" s="114" t="str">
        <f t="shared" si="12"/>
        <v>The Bureaux</v>
      </c>
      <c r="AC9" s="114" t="str">
        <f t="shared" si="12"/>
        <v>Salford</v>
      </c>
      <c r="AD9" s="114" t="str">
        <f t="shared" si="12"/>
        <v>Manchester</v>
      </c>
      <c r="AE9" s="114" t="str">
        <f t="shared" si="12"/>
        <v/>
      </c>
      <c r="AF9" s="114" t="str">
        <f t="shared" si="12"/>
        <v/>
      </c>
      <c r="AG9" s="114" t="str">
        <f t="shared" si="12"/>
        <v>M60 2ZR</v>
      </c>
      <c r="AH9" s="114" t="str">
        <f t="shared" si="12"/>
        <v>GB</v>
      </c>
      <c r="AI9" s="114" t="str">
        <f t="shared" si="12"/>
        <v>+441111111111</v>
      </c>
      <c r="AJ9" s="114" t="str">
        <f t="shared" si="12"/>
        <v>bureauxhq@dechangeltd.co.uk</v>
      </c>
      <c r="AK9" s="115" t="str">
        <f t="shared" si="12"/>
        <v>GB  111 1111 11</v>
      </c>
      <c r="AL9" s="75"/>
      <c r="AM9" s="113" t="str">
        <f t="shared" si="17"/>
        <v>OUT002</v>
      </c>
      <c r="AN9" s="114" t="str">
        <f t="shared" si="17"/>
        <v>BDC Birmingham Ltd</v>
      </c>
      <c r="AO9" s="114" t="str">
        <f t="shared" si="17"/>
        <v>New Villa Building</v>
      </c>
      <c r="AP9" s="114" t="str">
        <f t="shared" si="17"/>
        <v>Chad Valley St</v>
      </c>
      <c r="AQ9" s="114" t="str">
        <f t="shared" si="17"/>
        <v>Birmingham</v>
      </c>
      <c r="AR9" s="114" t="str">
        <f t="shared" si="17"/>
        <v/>
      </c>
      <c r="AS9" s="114" t="str">
        <f t="shared" si="17"/>
        <v/>
      </c>
      <c r="AT9" s="114" t="str">
        <f t="shared" si="17"/>
        <v>B15 9OP</v>
      </c>
      <c r="AU9" s="114"/>
      <c r="AV9" s="114"/>
      <c r="AW9" s="114" t="str">
        <f t="shared" si="17"/>
        <v/>
      </c>
      <c r="AX9" s="114" t="str">
        <f t="shared" si="17"/>
        <v>Steven Brummy</v>
      </c>
      <c r="AY9" s="114" t="str">
        <f t="shared" si="18"/>
        <v>+442224567890</v>
      </c>
      <c r="AZ9" s="114" t="str">
        <f t="shared" si="18"/>
        <v>steven.brummy@dechangeltd.co.uk</v>
      </c>
      <c r="BA9" s="114" t="str">
        <f t="shared" si="18"/>
        <v/>
      </c>
      <c r="BB9" s="114" t="str">
        <f t="shared" si="18"/>
        <v>34567890</v>
      </c>
      <c r="BC9" s="114" t="str">
        <f t="shared" si="18"/>
        <v>000 0000 02</v>
      </c>
      <c r="BD9" s="114" t="str">
        <f t="shared" si="18"/>
        <v>6051</v>
      </c>
      <c r="BE9" s="114" t="str">
        <f t="shared" si="18"/>
        <v>2013-12-01</v>
      </c>
      <c r="BF9" s="115" t="str">
        <f t="shared" si="18"/>
        <v/>
      </c>
      <c r="BG9" s="104"/>
      <c r="BH9" s="192" t="str">
        <f t="shared" si="19"/>
        <v>SR101</v>
      </c>
      <c r="BI9" s="193">
        <f t="shared" si="19"/>
        <v>112288</v>
      </c>
      <c r="BJ9" s="193">
        <f t="shared" si="19"/>
        <v>11170007</v>
      </c>
      <c r="BK9" s="194" t="str">
        <f t="shared" si="19"/>
        <v>BDC Group Limited</v>
      </c>
      <c r="BL9" s="194" t="str">
        <f t="shared" si="19"/>
        <v>GB24BKEN01020312345678</v>
      </c>
      <c r="BM9" s="194" t="str">
        <f t="shared" si="19"/>
        <v>GBP</v>
      </c>
      <c r="BN9" s="194" t="str">
        <f t="shared" si="19"/>
        <v/>
      </c>
      <c r="BO9" s="195" t="str">
        <f t="shared" si="19"/>
        <v/>
      </c>
      <c r="BP9" s="75"/>
      <c r="BQ9" s="75"/>
      <c r="BR9" s="197" t="str" cm="1">
        <f t="array" ref="BR9:BW9">TRANSPOSE(F134:F139)</f>
        <v>MA0001/2022-04-14T14:25:01/PR0001/OUT002/SR101/2022-03</v>
      </c>
      <c r="BS9" s="117" t="str">
        <v>2022-03</v>
      </c>
      <c r="BT9" s="117">
        <v>23</v>
      </c>
      <c r="BU9" s="118">
        <v>5750</v>
      </c>
      <c r="BV9" s="118">
        <v>410</v>
      </c>
      <c r="BW9" s="119">
        <v>115</v>
      </c>
      <c r="BY9" s="37">
        <f t="shared" si="0"/>
        <v>1</v>
      </c>
      <c r="CA9" s="2" t="str">
        <f t="shared" si="16"/>
        <v>MA0001/PR0001/OUT002</v>
      </c>
      <c r="CB9" s="37">
        <f t="shared" si="1"/>
        <v>6</v>
      </c>
    </row>
    <row r="10" spans="1:80" x14ac:dyDescent="0.35">
      <c r="A10" s="75" t="s">
        <v>106</v>
      </c>
      <c r="B10" s="75"/>
      <c r="C10" s="75"/>
      <c r="D10" s="75"/>
      <c r="E10" s="75"/>
      <c r="F10" s="78">
        <f>SUM(F120,F128,F136,F190,F198,F206,F262,F350,F358,F366,F64,F72,F80,F246,F254,F316,F324,F332)</f>
        <v>666</v>
      </c>
      <c r="G10" s="75"/>
      <c r="H10" s="75"/>
      <c r="I10" s="75"/>
      <c r="J10" s="75"/>
      <c r="K10" s="75"/>
      <c r="M10" s="75"/>
      <c r="N10" s="103" t="str">
        <f t="shared" si="2"/>
        <v>MA0001/2022-04-14T14:25:01</v>
      </c>
      <c r="O10" s="104" t="str">
        <f t="shared" si="2"/>
        <v/>
      </c>
      <c r="P10" s="104" t="str">
        <f t="shared" si="3"/>
        <v>2022-04-14T14:25:01</v>
      </c>
      <c r="Q10" s="104" t="str">
        <f t="shared" si="4"/>
        <v>MA0001</v>
      </c>
      <c r="R10" s="104" t="str">
        <f t="shared" si="5"/>
        <v>Scenario 10 - Complex Example for Corporate Group</v>
      </c>
      <c r="S10" s="104" t="str">
        <f t="shared" si="6"/>
        <v>2022-01-01</v>
      </c>
      <c r="T10" s="104" t="str">
        <f t="shared" si="7"/>
        <v>2022-03-31</v>
      </c>
      <c r="U10" s="105">
        <f t="shared" si="8"/>
        <v>666</v>
      </c>
      <c r="V10" s="106">
        <f t="shared" si="9"/>
        <v>166500</v>
      </c>
      <c r="W10" s="106">
        <f t="shared" si="10"/>
        <v>11730</v>
      </c>
      <c r="X10" s="107">
        <f t="shared" si="11"/>
        <v>3330</v>
      </c>
      <c r="Y10" s="75"/>
      <c r="Z10" s="96" t="str" cm="1">
        <f t="array" ref="Z10:AK10">TRANSPOSE(F142:F153)</f>
        <v>PR0002</v>
      </c>
      <c r="AA10" s="97" t="str">
        <v>Bureaux de Change Ltd (South)</v>
      </c>
      <c r="AB10" s="97" t="str">
        <v>De Change London PLC</v>
      </c>
      <c r="AC10" s="97" t="str">
        <v>Southend Way</v>
      </c>
      <c r="AD10" s="97" t="str">
        <v/>
      </c>
      <c r="AE10" s="97" t="str">
        <v/>
      </c>
      <c r="AF10" s="97" t="str">
        <v/>
      </c>
      <c r="AG10" s="97" t="str">
        <v>LN5 0NN</v>
      </c>
      <c r="AH10" s="97" t="str">
        <v>GB</v>
      </c>
      <c r="AI10" s="97" t="str">
        <v>+442222222222</v>
      </c>
      <c r="AJ10" s="97" t="str">
        <v>bureauxhqsouth@dechangeltd.co.uk</v>
      </c>
      <c r="AK10" s="101" t="str">
        <v>GB222222222</v>
      </c>
      <c r="AL10" s="75"/>
      <c r="AM10" s="96" t="str" cm="1">
        <f t="array" ref="AM10:BF10">TRANSPOSE(F156:F175)</f>
        <v>OUT003</v>
      </c>
      <c r="AN10" s="97" t="str">
        <v>BDC Exeter Ltd</v>
      </c>
      <c r="AO10" s="97" t="str">
        <v>Grecians Place</v>
      </c>
      <c r="AP10" s="97" t="str">
        <v>Bristol Way</v>
      </c>
      <c r="AQ10" s="97" t="str">
        <v>Exeter</v>
      </c>
      <c r="AR10" s="97" t="str">
        <v/>
      </c>
      <c r="AS10" s="97" t="str">
        <v/>
      </c>
      <c r="AT10" s="97" t="str">
        <v>EX5 5YV</v>
      </c>
      <c r="AU10" s="97" t="str">
        <v>GB</v>
      </c>
      <c r="AV10" s="97" t="str">
        <v/>
      </c>
      <c r="AW10" s="97" t="str">
        <v/>
      </c>
      <c r="AX10" s="97" t="str">
        <v>Fran Southie</v>
      </c>
      <c r="AY10" s="97" t="str">
        <v>+443334567890</v>
      </c>
      <c r="AZ10" s="97" t="str">
        <v>fran.southie@dechangeltd.co.uk</v>
      </c>
      <c r="BA10" s="97" t="str">
        <v>YY876543B</v>
      </c>
      <c r="BB10" s="97" t="str">
        <v/>
      </c>
      <c r="BC10" s="97" t="str">
        <v/>
      </c>
      <c r="BD10" s="97" t="str">
        <v>6051</v>
      </c>
      <c r="BE10" s="97" t="str">
        <v>1996-01-06</v>
      </c>
      <c r="BF10" s="101" t="str">
        <v/>
      </c>
      <c r="BG10" s="75"/>
      <c r="BH10" s="110" t="str" cm="1">
        <f t="array" ref="BH10:BO10">TRANSPOSE(F178:F185)</f>
        <v>SR101</v>
      </c>
      <c r="BI10" s="82">
        <v>112288</v>
      </c>
      <c r="BJ10" s="82">
        <v>11170007</v>
      </c>
      <c r="BK10" s="75" t="str">
        <v>BDC Group Limited</v>
      </c>
      <c r="BL10" s="75" t="str">
        <v>GB24BKEN01020312345678</v>
      </c>
      <c r="BM10" s="75" t="str">
        <v>GBP</v>
      </c>
      <c r="BN10" s="75" t="str">
        <v/>
      </c>
      <c r="BO10" s="120" t="str">
        <v/>
      </c>
      <c r="BP10" s="75"/>
      <c r="BQ10" s="75"/>
      <c r="BR10" s="96" t="str" cm="1">
        <f t="array" ref="BR10:BW10">TRANSPOSE(F188:F193)</f>
        <v>MA0001/2022-04-14T14:25:01/PR0002/OUT003/SR101/2022-01</v>
      </c>
      <c r="BS10" s="97" t="str">
        <v>2022-01</v>
      </c>
      <c r="BT10" s="97">
        <v>31</v>
      </c>
      <c r="BU10" s="99">
        <v>7750</v>
      </c>
      <c r="BV10" s="99">
        <v>550</v>
      </c>
      <c r="BW10" s="100">
        <v>155</v>
      </c>
      <c r="BY10" s="37">
        <f t="shared" si="0"/>
        <v>1</v>
      </c>
      <c r="CA10" s="2" t="str">
        <f t="shared" si="16"/>
        <v>MA0001/PR0002/OUT003</v>
      </c>
      <c r="CB10" s="37">
        <f t="shared" si="1"/>
        <v>3</v>
      </c>
    </row>
    <row r="11" spans="1:80" x14ac:dyDescent="0.35">
      <c r="A11" s="75" t="s">
        <v>111</v>
      </c>
      <c r="B11" s="75"/>
      <c r="C11" s="75"/>
      <c r="D11" s="75"/>
      <c r="E11" s="75"/>
      <c r="F11" s="79">
        <f>SUM(F121,F129,F137,F191,F199,F207,F263,F351,F359,F367,F65,F73,F81,F247,F255,F317,F325,F333)</f>
        <v>166500</v>
      </c>
      <c r="G11" s="75"/>
      <c r="H11" s="75"/>
      <c r="I11" s="75"/>
      <c r="J11" s="75"/>
      <c r="K11" s="75"/>
      <c r="M11" s="75"/>
      <c r="N11" s="103" t="str">
        <f t="shared" si="2"/>
        <v>MA0001/2022-04-14T14:25:01</v>
      </c>
      <c r="O11" s="104" t="str">
        <f t="shared" si="2"/>
        <v/>
      </c>
      <c r="P11" s="104" t="str">
        <f t="shared" si="3"/>
        <v>2022-04-14T14:25:01</v>
      </c>
      <c r="Q11" s="104" t="str">
        <f t="shared" si="4"/>
        <v>MA0001</v>
      </c>
      <c r="R11" s="104" t="str">
        <f t="shared" si="5"/>
        <v>Scenario 10 - Complex Example for Corporate Group</v>
      </c>
      <c r="S11" s="104" t="str">
        <f t="shared" si="6"/>
        <v>2022-01-01</v>
      </c>
      <c r="T11" s="104" t="str">
        <f t="shared" si="7"/>
        <v>2022-03-31</v>
      </c>
      <c r="U11" s="105">
        <f t="shared" si="8"/>
        <v>666</v>
      </c>
      <c r="V11" s="106">
        <f t="shared" si="9"/>
        <v>166500</v>
      </c>
      <c r="W11" s="106">
        <f t="shared" si="10"/>
        <v>11730</v>
      </c>
      <c r="X11" s="107">
        <f t="shared" si="11"/>
        <v>3330</v>
      </c>
      <c r="Y11" s="75"/>
      <c r="Z11" s="103" t="str">
        <f t="shared" ref="Z11:AK15" si="20">Z10</f>
        <v>PR0002</v>
      </c>
      <c r="AA11" s="104" t="str">
        <f t="shared" si="20"/>
        <v>Bureaux de Change Ltd (South)</v>
      </c>
      <c r="AB11" s="104" t="str">
        <f t="shared" si="20"/>
        <v>De Change London PLC</v>
      </c>
      <c r="AC11" s="104" t="str">
        <f t="shared" si="20"/>
        <v>Southend Way</v>
      </c>
      <c r="AD11" s="104" t="str">
        <f t="shared" si="20"/>
        <v/>
      </c>
      <c r="AE11" s="104" t="str">
        <f t="shared" si="20"/>
        <v/>
      </c>
      <c r="AF11" s="104" t="str">
        <f t="shared" si="20"/>
        <v/>
      </c>
      <c r="AG11" s="104" t="str">
        <f t="shared" si="20"/>
        <v>LN5 0NN</v>
      </c>
      <c r="AH11" s="104" t="str">
        <f t="shared" si="20"/>
        <v>GB</v>
      </c>
      <c r="AI11" s="104" t="str">
        <f t="shared" si="20"/>
        <v>+442222222222</v>
      </c>
      <c r="AJ11" s="104" t="str">
        <f t="shared" si="20"/>
        <v>bureauxhqsouth@dechangeltd.co.uk</v>
      </c>
      <c r="AK11" s="108" t="str">
        <f t="shared" si="20"/>
        <v>GB222222222</v>
      </c>
      <c r="AL11" s="75"/>
      <c r="AM11" s="103" t="str">
        <f t="shared" ref="AM11:AX12" si="21">AM10</f>
        <v>OUT003</v>
      </c>
      <c r="AN11" s="104" t="str">
        <f t="shared" si="21"/>
        <v>BDC Exeter Ltd</v>
      </c>
      <c r="AO11" s="104" t="str">
        <f t="shared" si="21"/>
        <v>Grecians Place</v>
      </c>
      <c r="AP11" s="104" t="str">
        <f t="shared" si="21"/>
        <v>Bristol Way</v>
      </c>
      <c r="AQ11" s="104" t="str">
        <f t="shared" si="21"/>
        <v>Exeter</v>
      </c>
      <c r="AR11" s="104" t="str">
        <f t="shared" si="21"/>
        <v/>
      </c>
      <c r="AS11" s="104" t="str">
        <f t="shared" si="21"/>
        <v/>
      </c>
      <c r="AT11" s="104" t="str">
        <f t="shared" si="21"/>
        <v>EX5 5YV</v>
      </c>
      <c r="AU11" s="104"/>
      <c r="AV11" s="104"/>
      <c r="AW11" s="104" t="str">
        <f t="shared" si="21"/>
        <v/>
      </c>
      <c r="AX11" s="104" t="str">
        <f t="shared" si="21"/>
        <v>Fran Southie</v>
      </c>
      <c r="AY11" s="104" t="str">
        <f t="shared" ref="AY11:BF12" si="22">AY10</f>
        <v>+443334567890</v>
      </c>
      <c r="AZ11" s="104" t="str">
        <f t="shared" si="22"/>
        <v>fran.southie@dechangeltd.co.uk</v>
      </c>
      <c r="BA11" s="104" t="str">
        <f t="shared" si="22"/>
        <v>YY876543B</v>
      </c>
      <c r="BB11" s="104" t="str">
        <f t="shared" si="22"/>
        <v/>
      </c>
      <c r="BC11" s="104" t="str">
        <f t="shared" si="22"/>
        <v/>
      </c>
      <c r="BD11" s="104" t="str">
        <f t="shared" si="22"/>
        <v>6051</v>
      </c>
      <c r="BE11" s="104" t="str">
        <f t="shared" si="22"/>
        <v>1996-01-06</v>
      </c>
      <c r="BF11" s="108" t="str">
        <f t="shared" si="22"/>
        <v/>
      </c>
      <c r="BG11" s="104"/>
      <c r="BH11" s="103" t="str">
        <f t="shared" ref="BH11:BO12" si="23">BH10</f>
        <v>SR101</v>
      </c>
      <c r="BI11" s="109">
        <f t="shared" si="23"/>
        <v>112288</v>
      </c>
      <c r="BJ11" s="109">
        <f t="shared" si="23"/>
        <v>11170007</v>
      </c>
      <c r="BK11" s="104" t="str">
        <f t="shared" si="23"/>
        <v>BDC Group Limited</v>
      </c>
      <c r="BL11" s="104" t="str">
        <f t="shared" si="23"/>
        <v>GB24BKEN01020312345678</v>
      </c>
      <c r="BM11" s="104" t="str">
        <f t="shared" si="23"/>
        <v>GBP</v>
      </c>
      <c r="BN11" s="104" t="str">
        <f t="shared" si="23"/>
        <v/>
      </c>
      <c r="BO11" s="108" t="str">
        <f t="shared" si="23"/>
        <v/>
      </c>
      <c r="BP11" s="75"/>
      <c r="BQ11" s="75"/>
      <c r="BR11" s="110" t="str" cm="1">
        <f t="array" ref="BR11:BW11">TRANSPOSE(F196:F201)</f>
        <v>MA0001/2022-04-14T14:25:01/PR0002/OUT003/SR101/2022-02</v>
      </c>
      <c r="BS11" s="75" t="str">
        <v>2022-02</v>
      </c>
      <c r="BT11" s="75">
        <v>32</v>
      </c>
      <c r="BU11" s="111">
        <v>8000</v>
      </c>
      <c r="BV11" s="111">
        <v>560</v>
      </c>
      <c r="BW11" s="112">
        <v>160</v>
      </c>
      <c r="BY11" s="37">
        <f t="shared" si="0"/>
        <v>1</v>
      </c>
      <c r="CA11" s="2" t="str">
        <f t="shared" si="16"/>
        <v>MA0001/PR0002/OUT003</v>
      </c>
      <c r="CB11" s="37">
        <f t="shared" si="1"/>
        <v>3</v>
      </c>
    </row>
    <row r="12" spans="1:80" ht="15" thickBot="1" x14ac:dyDescent="0.4">
      <c r="A12" s="75" t="s">
        <v>116</v>
      </c>
      <c r="B12" s="75"/>
      <c r="C12" s="75"/>
      <c r="D12" s="75"/>
      <c r="E12" s="75"/>
      <c r="F12" s="79">
        <f>SUM(F122,F130,F138,F192,F200,F208,F264,F352,F360,F368,F66,F74,F82,F248,F256,F318,F326,F334)</f>
        <v>11730</v>
      </c>
      <c r="G12" s="75"/>
      <c r="H12" s="75"/>
      <c r="I12" s="75"/>
      <c r="J12" s="75"/>
      <c r="K12" s="75"/>
      <c r="M12" s="75"/>
      <c r="N12" s="103" t="str">
        <f t="shared" si="2"/>
        <v>MA0001/2022-04-14T14:25:01</v>
      </c>
      <c r="O12" s="104" t="str">
        <f t="shared" si="2"/>
        <v/>
      </c>
      <c r="P12" s="104" t="str">
        <f t="shared" si="3"/>
        <v>2022-04-14T14:25:01</v>
      </c>
      <c r="Q12" s="104" t="str">
        <f t="shared" si="4"/>
        <v>MA0001</v>
      </c>
      <c r="R12" s="104" t="str">
        <f t="shared" si="5"/>
        <v>Scenario 10 - Complex Example for Corporate Group</v>
      </c>
      <c r="S12" s="104" t="str">
        <f t="shared" si="6"/>
        <v>2022-01-01</v>
      </c>
      <c r="T12" s="104" t="str">
        <f t="shared" si="7"/>
        <v>2022-03-31</v>
      </c>
      <c r="U12" s="105">
        <f t="shared" si="8"/>
        <v>666</v>
      </c>
      <c r="V12" s="106">
        <f t="shared" si="9"/>
        <v>166500</v>
      </c>
      <c r="W12" s="106">
        <f t="shared" si="10"/>
        <v>11730</v>
      </c>
      <c r="X12" s="107">
        <f t="shared" si="11"/>
        <v>3330</v>
      </c>
      <c r="Y12" s="75"/>
      <c r="Z12" s="103" t="str">
        <f t="shared" si="20"/>
        <v>PR0002</v>
      </c>
      <c r="AA12" s="104" t="str">
        <f t="shared" si="20"/>
        <v>Bureaux de Change Ltd (South)</v>
      </c>
      <c r="AB12" s="104" t="str">
        <f t="shared" si="20"/>
        <v>De Change London PLC</v>
      </c>
      <c r="AC12" s="104" t="str">
        <f t="shared" si="20"/>
        <v>Southend Way</v>
      </c>
      <c r="AD12" s="104" t="str">
        <f t="shared" si="20"/>
        <v/>
      </c>
      <c r="AE12" s="104" t="str">
        <f t="shared" si="20"/>
        <v/>
      </c>
      <c r="AF12" s="104" t="str">
        <f t="shared" si="20"/>
        <v/>
      </c>
      <c r="AG12" s="104" t="str">
        <f t="shared" si="20"/>
        <v>LN5 0NN</v>
      </c>
      <c r="AH12" s="104" t="str">
        <f t="shared" si="20"/>
        <v>GB</v>
      </c>
      <c r="AI12" s="104" t="str">
        <f t="shared" si="20"/>
        <v>+442222222222</v>
      </c>
      <c r="AJ12" s="104" t="str">
        <f t="shared" si="20"/>
        <v>bureauxhqsouth@dechangeltd.co.uk</v>
      </c>
      <c r="AK12" s="108" t="str">
        <f t="shared" si="20"/>
        <v>GB222222222</v>
      </c>
      <c r="AL12" s="75"/>
      <c r="AM12" s="113" t="str">
        <f t="shared" si="21"/>
        <v>OUT003</v>
      </c>
      <c r="AN12" s="114" t="str">
        <f t="shared" si="21"/>
        <v>BDC Exeter Ltd</v>
      </c>
      <c r="AO12" s="114" t="str">
        <f t="shared" si="21"/>
        <v>Grecians Place</v>
      </c>
      <c r="AP12" s="114" t="str">
        <f t="shared" si="21"/>
        <v>Bristol Way</v>
      </c>
      <c r="AQ12" s="114" t="str">
        <f t="shared" si="21"/>
        <v>Exeter</v>
      </c>
      <c r="AR12" s="114" t="str">
        <f t="shared" si="21"/>
        <v/>
      </c>
      <c r="AS12" s="114" t="str">
        <f t="shared" si="21"/>
        <v/>
      </c>
      <c r="AT12" s="114" t="str">
        <f t="shared" si="21"/>
        <v>EX5 5YV</v>
      </c>
      <c r="AU12" s="114"/>
      <c r="AV12" s="114"/>
      <c r="AW12" s="114" t="str">
        <f t="shared" si="21"/>
        <v/>
      </c>
      <c r="AX12" s="114" t="str">
        <f t="shared" si="21"/>
        <v>Fran Southie</v>
      </c>
      <c r="AY12" s="114" t="str">
        <f t="shared" si="22"/>
        <v>+443334567890</v>
      </c>
      <c r="AZ12" s="114" t="str">
        <f t="shared" si="22"/>
        <v>fran.southie@dechangeltd.co.uk</v>
      </c>
      <c r="BA12" s="114" t="str">
        <f t="shared" si="22"/>
        <v>YY876543B</v>
      </c>
      <c r="BB12" s="114" t="str">
        <f t="shared" si="22"/>
        <v/>
      </c>
      <c r="BC12" s="114" t="str">
        <f t="shared" si="22"/>
        <v/>
      </c>
      <c r="BD12" s="114" t="str">
        <f t="shared" si="22"/>
        <v>6051</v>
      </c>
      <c r="BE12" s="114" t="str">
        <f t="shared" si="22"/>
        <v>1996-01-06</v>
      </c>
      <c r="BF12" s="115" t="str">
        <f t="shared" si="22"/>
        <v/>
      </c>
      <c r="BG12" s="104"/>
      <c r="BH12" s="113" t="str">
        <f t="shared" si="23"/>
        <v>SR101</v>
      </c>
      <c r="BI12" s="121">
        <f t="shared" si="23"/>
        <v>112288</v>
      </c>
      <c r="BJ12" s="121">
        <f t="shared" si="23"/>
        <v>11170007</v>
      </c>
      <c r="BK12" s="114" t="str">
        <f t="shared" si="23"/>
        <v>BDC Group Limited</v>
      </c>
      <c r="BL12" s="114" t="str">
        <f t="shared" si="23"/>
        <v>GB24BKEN01020312345678</v>
      </c>
      <c r="BM12" s="114" t="str">
        <f t="shared" si="23"/>
        <v>GBP</v>
      </c>
      <c r="BN12" s="114" t="str">
        <f t="shared" si="23"/>
        <v/>
      </c>
      <c r="BO12" s="115" t="str">
        <f t="shared" si="23"/>
        <v/>
      </c>
      <c r="BP12" s="75"/>
      <c r="BQ12" s="75"/>
      <c r="BR12" s="116" t="str" cm="1">
        <f t="array" ref="BR12:BW12">TRANSPOSE(F204:F209)</f>
        <v>MA0001/2022-04-14T14:25:01/PR0002/OUT003/SR101/2022-03</v>
      </c>
      <c r="BS12" s="117" t="str">
        <v>2022-03</v>
      </c>
      <c r="BT12" s="117">
        <v>33</v>
      </c>
      <c r="BU12" s="118">
        <v>8250</v>
      </c>
      <c r="BV12" s="118">
        <v>580</v>
      </c>
      <c r="BW12" s="119">
        <v>165</v>
      </c>
      <c r="BY12" s="37">
        <f t="shared" si="0"/>
        <v>1</v>
      </c>
      <c r="CA12" s="2" t="str">
        <f t="shared" si="16"/>
        <v>MA0001/PR0002/OUT003</v>
      </c>
      <c r="CB12" s="37">
        <f t="shared" si="1"/>
        <v>3</v>
      </c>
    </row>
    <row r="13" spans="1:80" x14ac:dyDescent="0.35">
      <c r="A13" s="75" t="s">
        <v>119</v>
      </c>
      <c r="B13" s="75"/>
      <c r="C13" s="75"/>
      <c r="D13" s="75"/>
      <c r="E13" s="75"/>
      <c r="F13" s="79">
        <f>SUM(F123,F131,F139,F193,F201,F209,F265,F353,F361,F369,F67,F75,F83,F249,F257,F319,F327,F335)</f>
        <v>3330</v>
      </c>
      <c r="G13" s="75"/>
      <c r="H13" s="75"/>
      <c r="I13" s="75"/>
      <c r="J13" s="75"/>
      <c r="K13" s="75"/>
      <c r="M13" s="75"/>
      <c r="N13" s="103" t="str">
        <f t="shared" si="2"/>
        <v>MA0001/2022-04-14T14:25:01</v>
      </c>
      <c r="O13" s="104" t="str">
        <f t="shared" si="2"/>
        <v/>
      </c>
      <c r="P13" s="104" t="str">
        <f t="shared" si="3"/>
        <v>2022-04-14T14:25:01</v>
      </c>
      <c r="Q13" s="104" t="str">
        <f t="shared" si="4"/>
        <v>MA0001</v>
      </c>
      <c r="R13" s="104" t="str">
        <f t="shared" si="5"/>
        <v>Scenario 10 - Complex Example for Corporate Group</v>
      </c>
      <c r="S13" s="104" t="str">
        <f t="shared" si="6"/>
        <v>2022-01-01</v>
      </c>
      <c r="T13" s="104" t="str">
        <f t="shared" si="7"/>
        <v>2022-03-31</v>
      </c>
      <c r="U13" s="105">
        <f t="shared" si="8"/>
        <v>666</v>
      </c>
      <c r="V13" s="106">
        <f t="shared" si="9"/>
        <v>166500</v>
      </c>
      <c r="W13" s="106">
        <f t="shared" si="10"/>
        <v>11730</v>
      </c>
      <c r="X13" s="107">
        <f t="shared" si="11"/>
        <v>3330</v>
      </c>
      <c r="Y13" s="75"/>
      <c r="Z13" s="103" t="str">
        <f t="shared" si="20"/>
        <v>PR0002</v>
      </c>
      <c r="AA13" s="104" t="str">
        <f t="shared" si="20"/>
        <v>Bureaux de Change Ltd (South)</v>
      </c>
      <c r="AB13" s="104" t="str">
        <f t="shared" si="20"/>
        <v>De Change London PLC</v>
      </c>
      <c r="AC13" s="104" t="str">
        <f t="shared" si="20"/>
        <v>Southend Way</v>
      </c>
      <c r="AD13" s="104" t="str">
        <f t="shared" si="20"/>
        <v/>
      </c>
      <c r="AE13" s="104" t="str">
        <f t="shared" si="20"/>
        <v/>
      </c>
      <c r="AF13" s="104" t="str">
        <f t="shared" si="20"/>
        <v/>
      </c>
      <c r="AG13" s="104" t="str">
        <f t="shared" si="20"/>
        <v>LN5 0NN</v>
      </c>
      <c r="AH13" s="104" t="str">
        <f t="shared" si="20"/>
        <v>GB</v>
      </c>
      <c r="AI13" s="104" t="str">
        <f t="shared" si="20"/>
        <v>+442222222222</v>
      </c>
      <c r="AJ13" s="104" t="str">
        <f t="shared" si="20"/>
        <v>bureauxhqsouth@dechangeltd.co.uk</v>
      </c>
      <c r="AK13" s="108" t="str">
        <f t="shared" si="20"/>
        <v>GB222222222</v>
      </c>
      <c r="AL13" s="75"/>
      <c r="AM13" s="96" t="str" cm="1">
        <f t="array" ref="AM13:BF13">TRANSPOSE(F212:F231)</f>
        <v>OUT004</v>
      </c>
      <c r="AN13" s="97" t="str">
        <v>BDC Plymouth Ltd</v>
      </c>
      <c r="AO13" s="97" t="str">
        <v>Argyle House</v>
      </c>
      <c r="AP13" s="97" t="str">
        <v>Ocean View St</v>
      </c>
      <c r="AQ13" s="97" t="str">
        <v/>
      </c>
      <c r="AR13" s="97" t="str">
        <v/>
      </c>
      <c r="AS13" s="97" t="str">
        <v/>
      </c>
      <c r="AT13" s="97" t="str">
        <v>PL2 7KZ</v>
      </c>
      <c r="AU13" s="97" t="str">
        <v>GB</v>
      </c>
      <c r="AV13" s="97" t="str">
        <v/>
      </c>
      <c r="AW13" s="97" t="str">
        <v/>
      </c>
      <c r="AX13" s="97" t="str">
        <v>Claire Ships</v>
      </c>
      <c r="AY13" s="97" t="str">
        <v>+444444567890</v>
      </c>
      <c r="AZ13" s="97" t="str">
        <v>plymouth@dechangeltd.co.uk</v>
      </c>
      <c r="BA13" s="97" t="str">
        <v>XX234567C</v>
      </c>
      <c r="BB13" s="97" t="str">
        <v/>
      </c>
      <c r="BC13" s="97" t="str">
        <v>000 0000 04</v>
      </c>
      <c r="BD13" s="97" t="str">
        <v>6051</v>
      </c>
      <c r="BE13" s="97" t="str">
        <v>2020-11-19</v>
      </c>
      <c r="BF13" s="101" t="str">
        <v/>
      </c>
      <c r="BG13" s="75"/>
      <c r="BH13" s="96" t="str" cm="1">
        <f t="array" ref="BH13:BO13">TRANSPOSE(F234:F241)</f>
        <v>SR201</v>
      </c>
      <c r="BI13" s="102" t="str">
        <v>555555</v>
      </c>
      <c r="BJ13" s="102" t="str">
        <v>99999999</v>
      </c>
      <c r="BK13" s="97" t="str">
        <v>BDC Group Limited</v>
      </c>
      <c r="BL13" s="97" t="str">
        <v/>
      </c>
      <c r="BM13" s="97" t="str">
        <v>EUR</v>
      </c>
      <c r="BN13" s="97" t="str">
        <v/>
      </c>
      <c r="BO13" s="101" t="str">
        <v/>
      </c>
      <c r="BP13" s="75"/>
      <c r="BQ13" s="75"/>
      <c r="BR13" s="96" t="str" cm="1">
        <f t="array" ref="BR13:BW13">TRANSPOSE(F244:F249)</f>
        <v>MA0001/2022-04-14T14:25:01/PR0002/OUT004/SR201/2022-01</v>
      </c>
      <c r="BS13" s="97" t="str">
        <v>2022-01</v>
      </c>
      <c r="BT13" s="97">
        <v>41</v>
      </c>
      <c r="BU13" s="99">
        <v>10250</v>
      </c>
      <c r="BV13" s="99">
        <v>720</v>
      </c>
      <c r="BW13" s="100">
        <v>205</v>
      </c>
      <c r="BY13" s="37">
        <f t="shared" si="0"/>
        <v>1</v>
      </c>
      <c r="CA13" s="2" t="str">
        <f t="shared" si="16"/>
        <v>MA0001/PR0002/OUT004</v>
      </c>
      <c r="CB13" s="37">
        <f t="shared" si="1"/>
        <v>3</v>
      </c>
    </row>
    <row r="14" spans="1:80" x14ac:dyDescent="0.35">
      <c r="A14" s="75"/>
      <c r="B14" s="75"/>
      <c r="C14" s="75"/>
      <c r="D14" s="75"/>
      <c r="E14" s="75"/>
      <c r="F14" s="76"/>
      <c r="G14" s="75"/>
      <c r="H14" s="75"/>
      <c r="I14" s="75"/>
      <c r="J14" s="75"/>
      <c r="K14" s="75"/>
      <c r="M14" s="75"/>
      <c r="N14" s="103" t="str">
        <f t="shared" si="2"/>
        <v>MA0001/2022-04-14T14:25:01</v>
      </c>
      <c r="O14" s="104" t="str">
        <f t="shared" si="2"/>
        <v/>
      </c>
      <c r="P14" s="104" t="str">
        <f t="shared" si="3"/>
        <v>2022-04-14T14:25:01</v>
      </c>
      <c r="Q14" s="104" t="str">
        <f t="shared" si="4"/>
        <v>MA0001</v>
      </c>
      <c r="R14" s="104" t="str">
        <f t="shared" si="5"/>
        <v>Scenario 10 - Complex Example for Corporate Group</v>
      </c>
      <c r="S14" s="104" t="str">
        <f t="shared" si="6"/>
        <v>2022-01-01</v>
      </c>
      <c r="T14" s="104" t="str">
        <f t="shared" si="7"/>
        <v>2022-03-31</v>
      </c>
      <c r="U14" s="105">
        <f t="shared" si="8"/>
        <v>666</v>
      </c>
      <c r="V14" s="106">
        <f t="shared" si="9"/>
        <v>166500</v>
      </c>
      <c r="W14" s="106">
        <f t="shared" si="10"/>
        <v>11730</v>
      </c>
      <c r="X14" s="107">
        <f t="shared" si="11"/>
        <v>3330</v>
      </c>
      <c r="Y14" s="75"/>
      <c r="Z14" s="103" t="str">
        <f t="shared" si="20"/>
        <v>PR0002</v>
      </c>
      <c r="AA14" s="104" t="str">
        <f t="shared" si="20"/>
        <v>Bureaux de Change Ltd (South)</v>
      </c>
      <c r="AB14" s="104" t="str">
        <f t="shared" si="20"/>
        <v>De Change London PLC</v>
      </c>
      <c r="AC14" s="104" t="str">
        <f t="shared" si="20"/>
        <v>Southend Way</v>
      </c>
      <c r="AD14" s="104" t="str">
        <f t="shared" si="20"/>
        <v/>
      </c>
      <c r="AE14" s="104" t="str">
        <f t="shared" si="20"/>
        <v/>
      </c>
      <c r="AF14" s="104" t="str">
        <f t="shared" si="20"/>
        <v/>
      </c>
      <c r="AG14" s="104" t="str">
        <f t="shared" si="20"/>
        <v>LN5 0NN</v>
      </c>
      <c r="AH14" s="104" t="str">
        <f t="shared" si="20"/>
        <v>GB</v>
      </c>
      <c r="AI14" s="104" t="str">
        <f t="shared" si="20"/>
        <v>+442222222222</v>
      </c>
      <c r="AJ14" s="104" t="str">
        <f t="shared" si="20"/>
        <v>bureauxhqsouth@dechangeltd.co.uk</v>
      </c>
      <c r="AK14" s="108" t="str">
        <f t="shared" si="20"/>
        <v>GB222222222</v>
      </c>
      <c r="AL14" s="75"/>
      <c r="AM14" s="103" t="str">
        <f t="shared" ref="AM14:AX15" si="24">AM13</f>
        <v>OUT004</v>
      </c>
      <c r="AN14" s="104" t="str">
        <f t="shared" si="24"/>
        <v>BDC Plymouth Ltd</v>
      </c>
      <c r="AO14" s="104" t="str">
        <f t="shared" si="24"/>
        <v>Argyle House</v>
      </c>
      <c r="AP14" s="104" t="str">
        <f t="shared" si="24"/>
        <v>Ocean View St</v>
      </c>
      <c r="AQ14" s="104" t="str">
        <f t="shared" si="24"/>
        <v/>
      </c>
      <c r="AR14" s="104" t="str">
        <f t="shared" si="24"/>
        <v/>
      </c>
      <c r="AS14" s="104" t="str">
        <f t="shared" si="24"/>
        <v/>
      </c>
      <c r="AT14" s="104" t="str">
        <f t="shared" si="24"/>
        <v>PL2 7KZ</v>
      </c>
      <c r="AU14" s="104"/>
      <c r="AV14" s="104"/>
      <c r="AW14" s="104" t="str">
        <f t="shared" si="24"/>
        <v/>
      </c>
      <c r="AX14" s="104" t="str">
        <f t="shared" si="24"/>
        <v>Claire Ships</v>
      </c>
      <c r="AY14" s="104" t="str">
        <f t="shared" ref="AY14:BF15" si="25">AY13</f>
        <v>+444444567890</v>
      </c>
      <c r="AZ14" s="104" t="str">
        <f t="shared" si="25"/>
        <v>plymouth@dechangeltd.co.uk</v>
      </c>
      <c r="BA14" s="104" t="str">
        <f t="shared" si="25"/>
        <v>XX234567C</v>
      </c>
      <c r="BB14" s="104" t="str">
        <f t="shared" si="25"/>
        <v/>
      </c>
      <c r="BC14" s="104" t="str">
        <f t="shared" si="25"/>
        <v>000 0000 04</v>
      </c>
      <c r="BD14" s="104" t="str">
        <f t="shared" si="25"/>
        <v>6051</v>
      </c>
      <c r="BE14" s="104" t="str">
        <f t="shared" si="25"/>
        <v>2020-11-19</v>
      </c>
      <c r="BF14" s="108" t="str">
        <f t="shared" si="25"/>
        <v/>
      </c>
      <c r="BG14" s="104"/>
      <c r="BH14" s="103" t="str">
        <f t="shared" ref="BH14:BO15" si="26">BH13</f>
        <v>SR201</v>
      </c>
      <c r="BI14" s="109" t="str">
        <f t="shared" si="26"/>
        <v>555555</v>
      </c>
      <c r="BJ14" s="109" t="str">
        <f t="shared" si="26"/>
        <v>99999999</v>
      </c>
      <c r="BK14" s="104" t="str">
        <f t="shared" si="26"/>
        <v>BDC Group Limited</v>
      </c>
      <c r="BL14" s="104" t="str">
        <f t="shared" si="26"/>
        <v/>
      </c>
      <c r="BM14" s="104" t="str">
        <f t="shared" si="26"/>
        <v>EUR</v>
      </c>
      <c r="BN14" s="104" t="str">
        <f t="shared" si="26"/>
        <v/>
      </c>
      <c r="BO14" s="108" t="str">
        <f t="shared" si="26"/>
        <v/>
      </c>
      <c r="BP14" s="75"/>
      <c r="BQ14" s="75"/>
      <c r="BR14" s="110" t="str" cm="1">
        <f t="array" ref="BR14:BW14">TRANSPOSE(F252:F257)</f>
        <v>MA0001/2022-04-14T14:25:01/PR0002/OUT004/SR201/2022-02</v>
      </c>
      <c r="BS14" s="75" t="str">
        <v>2022-02</v>
      </c>
      <c r="BT14" s="75">
        <v>42</v>
      </c>
      <c r="BU14" s="111">
        <v>10500</v>
      </c>
      <c r="BV14" s="111">
        <v>740</v>
      </c>
      <c r="BW14" s="112">
        <v>210</v>
      </c>
      <c r="BY14" s="37">
        <f t="shared" si="0"/>
        <v>1</v>
      </c>
      <c r="CA14" s="2" t="str">
        <f t="shared" si="16"/>
        <v>MA0001/PR0002/OUT004</v>
      </c>
      <c r="CB14" s="37">
        <f t="shared" si="1"/>
        <v>3</v>
      </c>
    </row>
    <row r="15" spans="1:80" ht="15" thickBot="1" x14ac:dyDescent="0.4">
      <c r="A15" s="75"/>
      <c r="B15" s="74" t="s">
        <v>342</v>
      </c>
      <c r="C15" s="75"/>
      <c r="D15" s="75"/>
      <c r="E15" s="75"/>
      <c r="F15" s="76"/>
      <c r="G15" s="75"/>
      <c r="H15" s="75"/>
      <c r="I15" s="75"/>
      <c r="J15" s="75"/>
      <c r="K15" s="75"/>
      <c r="M15" s="75"/>
      <c r="N15" s="103" t="str">
        <f t="shared" si="2"/>
        <v>MA0001/2022-04-14T14:25:01</v>
      </c>
      <c r="O15" s="104" t="str">
        <f t="shared" si="2"/>
        <v/>
      </c>
      <c r="P15" s="104" t="str">
        <f t="shared" si="3"/>
        <v>2022-04-14T14:25:01</v>
      </c>
      <c r="Q15" s="104" t="str">
        <f t="shared" si="4"/>
        <v>MA0001</v>
      </c>
      <c r="R15" s="104" t="str">
        <f t="shared" si="5"/>
        <v>Scenario 10 - Complex Example for Corporate Group</v>
      </c>
      <c r="S15" s="104" t="str">
        <f t="shared" si="6"/>
        <v>2022-01-01</v>
      </c>
      <c r="T15" s="104" t="str">
        <f t="shared" si="7"/>
        <v>2022-03-31</v>
      </c>
      <c r="U15" s="105">
        <f t="shared" si="8"/>
        <v>666</v>
      </c>
      <c r="V15" s="106">
        <f t="shared" si="9"/>
        <v>166500</v>
      </c>
      <c r="W15" s="106">
        <f t="shared" si="10"/>
        <v>11730</v>
      </c>
      <c r="X15" s="107">
        <f t="shared" si="11"/>
        <v>3330</v>
      </c>
      <c r="Y15" s="75"/>
      <c r="Z15" s="113" t="str">
        <f t="shared" si="20"/>
        <v>PR0002</v>
      </c>
      <c r="AA15" s="114" t="str">
        <f t="shared" si="20"/>
        <v>Bureaux de Change Ltd (South)</v>
      </c>
      <c r="AB15" s="114" t="str">
        <f t="shared" si="20"/>
        <v>De Change London PLC</v>
      </c>
      <c r="AC15" s="114" t="str">
        <f t="shared" si="20"/>
        <v>Southend Way</v>
      </c>
      <c r="AD15" s="114" t="str">
        <f t="shared" si="20"/>
        <v/>
      </c>
      <c r="AE15" s="114" t="str">
        <f t="shared" si="20"/>
        <v/>
      </c>
      <c r="AF15" s="114" t="str">
        <f t="shared" si="20"/>
        <v/>
      </c>
      <c r="AG15" s="114" t="str">
        <f t="shared" si="20"/>
        <v>LN5 0NN</v>
      </c>
      <c r="AH15" s="114" t="str">
        <f t="shared" si="20"/>
        <v>GB</v>
      </c>
      <c r="AI15" s="114" t="str">
        <f t="shared" si="20"/>
        <v>+442222222222</v>
      </c>
      <c r="AJ15" s="114" t="str">
        <f t="shared" si="20"/>
        <v>bureauxhqsouth@dechangeltd.co.uk</v>
      </c>
      <c r="AK15" s="115" t="str">
        <f t="shared" si="20"/>
        <v>GB222222222</v>
      </c>
      <c r="AL15" s="75"/>
      <c r="AM15" s="103" t="str">
        <f t="shared" si="24"/>
        <v>OUT004</v>
      </c>
      <c r="AN15" s="104" t="str">
        <f t="shared" si="24"/>
        <v>BDC Plymouth Ltd</v>
      </c>
      <c r="AO15" s="104" t="str">
        <f t="shared" si="24"/>
        <v>Argyle House</v>
      </c>
      <c r="AP15" s="104" t="str">
        <f t="shared" si="24"/>
        <v>Ocean View St</v>
      </c>
      <c r="AQ15" s="104" t="str">
        <f t="shared" si="24"/>
        <v/>
      </c>
      <c r="AR15" s="104" t="str">
        <f t="shared" si="24"/>
        <v/>
      </c>
      <c r="AS15" s="104" t="str">
        <f t="shared" si="24"/>
        <v/>
      </c>
      <c r="AT15" s="104" t="str">
        <f t="shared" si="24"/>
        <v>PL2 7KZ</v>
      </c>
      <c r="AU15" s="104"/>
      <c r="AV15" s="104"/>
      <c r="AW15" s="104" t="str">
        <f t="shared" si="24"/>
        <v/>
      </c>
      <c r="AX15" s="104" t="str">
        <f t="shared" si="24"/>
        <v>Claire Ships</v>
      </c>
      <c r="AY15" s="104" t="str">
        <f t="shared" si="25"/>
        <v>+444444567890</v>
      </c>
      <c r="AZ15" s="104" t="str">
        <f t="shared" si="25"/>
        <v>plymouth@dechangeltd.co.uk</v>
      </c>
      <c r="BA15" s="104" t="str">
        <f t="shared" si="25"/>
        <v>XX234567C</v>
      </c>
      <c r="BB15" s="104" t="str">
        <f t="shared" si="25"/>
        <v/>
      </c>
      <c r="BC15" s="104" t="str">
        <f t="shared" si="25"/>
        <v>000 0000 04</v>
      </c>
      <c r="BD15" s="104" t="str">
        <f t="shared" si="25"/>
        <v>6051</v>
      </c>
      <c r="BE15" s="104" t="str">
        <f t="shared" si="25"/>
        <v>2020-11-19</v>
      </c>
      <c r="BF15" s="108" t="str">
        <f t="shared" si="25"/>
        <v/>
      </c>
      <c r="BG15" s="104"/>
      <c r="BH15" s="113" t="str">
        <f t="shared" si="26"/>
        <v>SR201</v>
      </c>
      <c r="BI15" s="121" t="str">
        <f t="shared" si="26"/>
        <v>555555</v>
      </c>
      <c r="BJ15" s="121" t="str">
        <f t="shared" si="26"/>
        <v>99999999</v>
      </c>
      <c r="BK15" s="114" t="str">
        <f t="shared" si="26"/>
        <v>BDC Group Limited</v>
      </c>
      <c r="BL15" s="114" t="str">
        <f t="shared" si="26"/>
        <v/>
      </c>
      <c r="BM15" s="114" t="str">
        <f t="shared" si="26"/>
        <v>EUR</v>
      </c>
      <c r="BN15" s="114" t="str">
        <f t="shared" si="26"/>
        <v/>
      </c>
      <c r="BO15" s="115" t="str">
        <f t="shared" si="26"/>
        <v/>
      </c>
      <c r="BP15" s="75"/>
      <c r="BQ15" s="75"/>
      <c r="BR15" s="116" t="str" cm="1">
        <f t="array" ref="BR15:BW15">TRANSPOSE(F260:F265)</f>
        <v>MA0001/2022-04-14T14:25:01/PR0002/OUT004/SR201/2022-03</v>
      </c>
      <c r="BS15" s="117" t="str">
        <v>2022-03</v>
      </c>
      <c r="BT15" s="117">
        <v>43</v>
      </c>
      <c r="BU15" s="118">
        <v>10750</v>
      </c>
      <c r="BV15" s="118">
        <v>760</v>
      </c>
      <c r="BW15" s="119">
        <v>215</v>
      </c>
      <c r="BY15" s="37">
        <f t="shared" si="0"/>
        <v>1</v>
      </c>
      <c r="CA15" s="2" t="str">
        <f t="shared" si="16"/>
        <v>MA0001/PR0002/OUT004</v>
      </c>
      <c r="CB15" s="37">
        <f t="shared" si="1"/>
        <v>3</v>
      </c>
    </row>
    <row r="16" spans="1:80" x14ac:dyDescent="0.35">
      <c r="A16" s="75"/>
      <c r="B16" s="75" t="s">
        <v>124</v>
      </c>
      <c r="C16" s="75"/>
      <c r="D16" s="75"/>
      <c r="E16" s="75"/>
      <c r="F16" s="76" t="s">
        <v>343</v>
      </c>
      <c r="G16" s="75"/>
      <c r="H16" s="75"/>
      <c r="I16" s="75"/>
      <c r="J16" s="75"/>
      <c r="K16" s="75"/>
      <c r="M16" s="75"/>
      <c r="N16" s="103" t="str">
        <f t="shared" si="2"/>
        <v>MA0001/2022-04-14T14:25:01</v>
      </c>
      <c r="O16" s="104" t="str">
        <f t="shared" si="2"/>
        <v/>
      </c>
      <c r="P16" s="104" t="str">
        <f t="shared" si="3"/>
        <v>2022-04-14T14:25:01</v>
      </c>
      <c r="Q16" s="104" t="str">
        <f t="shared" si="4"/>
        <v>MA0001</v>
      </c>
      <c r="R16" s="104" t="str">
        <f t="shared" si="5"/>
        <v>Scenario 10 - Complex Example for Corporate Group</v>
      </c>
      <c r="S16" s="104" t="str">
        <f t="shared" si="6"/>
        <v>2022-01-01</v>
      </c>
      <c r="T16" s="104" t="str">
        <f t="shared" si="7"/>
        <v>2022-03-31</v>
      </c>
      <c r="U16" s="105">
        <f t="shared" si="8"/>
        <v>666</v>
      </c>
      <c r="V16" s="106">
        <f t="shared" si="9"/>
        <v>166500</v>
      </c>
      <c r="W16" s="106">
        <f t="shared" si="10"/>
        <v>11730</v>
      </c>
      <c r="X16" s="107">
        <f t="shared" si="11"/>
        <v>3330</v>
      </c>
      <c r="Y16" s="75"/>
      <c r="Z16" s="96" t="str" cm="1">
        <f t="array" ref="Z16:AK16">TRANSPOSE(F268:F279)</f>
        <v>PR0003</v>
      </c>
      <c r="AA16" s="97" t="str">
        <v>Bureaux de Change Ltd (Online)</v>
      </c>
      <c r="AB16" s="97" t="str">
        <v>De Change House</v>
      </c>
      <c r="AC16" s="97" t="str">
        <v>11 Cloud Street</v>
      </c>
      <c r="AD16" s="97" t="str">
        <v>Azure</v>
      </c>
      <c r="AE16" s="97" t="str">
        <v/>
      </c>
      <c r="AF16" s="97" t="str">
        <v/>
      </c>
      <c r="AG16" s="97" t="str">
        <v>AZ1 2RE</v>
      </c>
      <c r="AH16" s="97" t="str">
        <v>GB</v>
      </c>
      <c r="AI16" s="97" t="str">
        <v>+443333333333</v>
      </c>
      <c r="AJ16" s="97" t="str">
        <v>online@dechangeltd.co.uk</v>
      </c>
      <c r="AK16" s="101" t="str">
        <v>333333333</v>
      </c>
      <c r="AL16" s="75"/>
      <c r="AM16" s="96" t="str" cm="1">
        <f t="array" ref="AM16:BF16">TRANSPOSE(F282:F301)</f>
        <v>OUT005</v>
      </c>
      <c r="AN16" s="97" t="str">
        <v>BDC Click Ltd</v>
      </c>
      <c r="AO16" s="97" t="str">
        <v>De Change House</v>
      </c>
      <c r="AP16" s="97" t="str">
        <v>11 Cloud Street</v>
      </c>
      <c r="AQ16" s="97" t="str">
        <v>Azure</v>
      </c>
      <c r="AR16" s="97" t="str">
        <v/>
      </c>
      <c r="AS16" s="97" t="str">
        <v/>
      </c>
      <c r="AT16" s="97" t="str">
        <v>AZ1 2RE</v>
      </c>
      <c r="AU16" s="97" t="str">
        <v>GB</v>
      </c>
      <c r="AV16" s="97" t="str">
        <v/>
      </c>
      <c r="AW16" s="97" t="str">
        <v/>
      </c>
      <c r="AX16" s="97" t="str">
        <v>Sarah Clicker</v>
      </c>
      <c r="AY16" s="97" t="str">
        <v>+445554567890</v>
      </c>
      <c r="AZ16" s="97" t="str">
        <v>s.clicker@dechangeltd.co.uk</v>
      </c>
      <c r="BA16" s="97" t="str">
        <v/>
      </c>
      <c r="BB16" s="97" t="str">
        <v>76767676</v>
      </c>
      <c r="BC16" s="97" t="str">
        <v>GB 000 0000 05</v>
      </c>
      <c r="BD16" s="97" t="str">
        <v>6051</v>
      </c>
      <c r="BE16" s="97" t="str">
        <v>2021-03-09</v>
      </c>
      <c r="BF16" s="101" t="str">
        <v/>
      </c>
      <c r="BG16" s="75"/>
      <c r="BH16" s="96" t="str" cm="1">
        <f t="array" ref="BH16:BO16">TRANSPOSE(F304:F311)</f>
        <v>SR301</v>
      </c>
      <c r="BI16" s="102" t="str">
        <v>222222</v>
      </c>
      <c r="BJ16" s="102" t="str">
        <v>99999999</v>
      </c>
      <c r="BK16" s="97" t="str">
        <v>BDC Group Limited</v>
      </c>
      <c r="BL16" s="97" t="str">
        <v/>
      </c>
      <c r="BM16" s="97" t="str">
        <v>GBP</v>
      </c>
      <c r="BN16" s="97" t="str">
        <v/>
      </c>
      <c r="BO16" s="101" t="str">
        <v/>
      </c>
      <c r="BP16" s="75"/>
      <c r="BQ16" s="75"/>
      <c r="BR16" s="96" t="str" cm="1">
        <f t="array" ref="BR16:BW16">TRANSPOSE(F314:F319)</f>
        <v>MA0001/2022-04-14T14:25:01/PR0003/OUT005/SR301/2022-01</v>
      </c>
      <c r="BS16" s="97" t="str">
        <v>2022-01</v>
      </c>
      <c r="BT16" s="97">
        <v>51</v>
      </c>
      <c r="BU16" s="99">
        <v>12750</v>
      </c>
      <c r="BV16" s="99">
        <v>900</v>
      </c>
      <c r="BW16" s="100">
        <v>255</v>
      </c>
      <c r="BY16" s="37">
        <f t="shared" si="0"/>
        <v>1</v>
      </c>
      <c r="CA16" s="2" t="str">
        <f t="shared" si="16"/>
        <v>MA0001/PR0003/OUT005</v>
      </c>
      <c r="CB16" s="37">
        <f t="shared" si="1"/>
        <v>6</v>
      </c>
    </row>
    <row r="17" spans="1:80" x14ac:dyDescent="0.35">
      <c r="A17" s="75"/>
      <c r="B17" s="75" t="s">
        <v>127</v>
      </c>
      <c r="C17" s="75"/>
      <c r="D17" s="75"/>
      <c r="E17" s="75"/>
      <c r="F17" s="76" t="s">
        <v>322</v>
      </c>
      <c r="G17" s="75"/>
      <c r="H17" s="75"/>
      <c r="I17" s="75"/>
      <c r="J17" s="75"/>
      <c r="K17" s="75"/>
      <c r="M17" s="75"/>
      <c r="N17" s="103" t="str">
        <f t="shared" si="2"/>
        <v>MA0001/2022-04-14T14:25:01</v>
      </c>
      <c r="O17" s="104" t="str">
        <f t="shared" si="2"/>
        <v/>
      </c>
      <c r="P17" s="104" t="str">
        <f t="shared" si="3"/>
        <v>2022-04-14T14:25:01</v>
      </c>
      <c r="Q17" s="104" t="str">
        <f t="shared" si="4"/>
        <v>MA0001</v>
      </c>
      <c r="R17" s="104" t="str">
        <f t="shared" si="5"/>
        <v>Scenario 10 - Complex Example for Corporate Group</v>
      </c>
      <c r="S17" s="104" t="str">
        <f t="shared" si="6"/>
        <v>2022-01-01</v>
      </c>
      <c r="T17" s="104" t="str">
        <f t="shared" si="7"/>
        <v>2022-03-31</v>
      </c>
      <c r="U17" s="105">
        <f t="shared" si="8"/>
        <v>666</v>
      </c>
      <c r="V17" s="106">
        <f t="shared" si="9"/>
        <v>166500</v>
      </c>
      <c r="W17" s="106">
        <f t="shared" si="10"/>
        <v>11730</v>
      </c>
      <c r="X17" s="107">
        <f t="shared" si="11"/>
        <v>3330</v>
      </c>
      <c r="Y17" s="75"/>
      <c r="Z17" s="103" t="str">
        <f t="shared" ref="Z17:AK34" si="27">Z16</f>
        <v>PR0003</v>
      </c>
      <c r="AA17" s="104" t="str">
        <f t="shared" si="27"/>
        <v>Bureaux de Change Ltd (Online)</v>
      </c>
      <c r="AB17" s="104" t="str">
        <f t="shared" si="27"/>
        <v>De Change House</v>
      </c>
      <c r="AC17" s="104" t="str">
        <f t="shared" si="27"/>
        <v>11 Cloud Street</v>
      </c>
      <c r="AD17" s="104" t="str">
        <f t="shared" si="27"/>
        <v>Azure</v>
      </c>
      <c r="AE17" s="104" t="str">
        <f t="shared" si="27"/>
        <v/>
      </c>
      <c r="AF17" s="104" t="str">
        <f t="shared" si="27"/>
        <v/>
      </c>
      <c r="AG17" s="104" t="str">
        <f t="shared" si="27"/>
        <v>AZ1 2RE</v>
      </c>
      <c r="AH17" s="104" t="str">
        <f t="shared" si="27"/>
        <v>GB</v>
      </c>
      <c r="AI17" s="104" t="str">
        <f t="shared" si="27"/>
        <v>+443333333333</v>
      </c>
      <c r="AJ17" s="104" t="str">
        <f t="shared" si="27"/>
        <v>online@dechangeltd.co.uk</v>
      </c>
      <c r="AK17" s="108" t="str">
        <f t="shared" si="27"/>
        <v>333333333</v>
      </c>
      <c r="AL17" s="75"/>
      <c r="AM17" s="103" t="str">
        <f t="shared" ref="AM17:AX21" si="28">AM16</f>
        <v>OUT005</v>
      </c>
      <c r="AN17" s="104" t="str">
        <f t="shared" si="28"/>
        <v>BDC Click Ltd</v>
      </c>
      <c r="AO17" s="104" t="str">
        <f t="shared" si="28"/>
        <v>De Change House</v>
      </c>
      <c r="AP17" s="104" t="str">
        <f t="shared" si="28"/>
        <v>11 Cloud Street</v>
      </c>
      <c r="AQ17" s="104" t="str">
        <f t="shared" si="28"/>
        <v>Azure</v>
      </c>
      <c r="AR17" s="104" t="str">
        <f t="shared" si="28"/>
        <v/>
      </c>
      <c r="AS17" s="104" t="str">
        <f t="shared" si="28"/>
        <v/>
      </c>
      <c r="AT17" s="104" t="str">
        <f t="shared" si="28"/>
        <v>AZ1 2RE</v>
      </c>
      <c r="AU17" s="104"/>
      <c r="AV17" s="104"/>
      <c r="AW17" s="104" t="str">
        <f t="shared" si="28"/>
        <v/>
      </c>
      <c r="AX17" s="104" t="str">
        <f t="shared" si="28"/>
        <v>Sarah Clicker</v>
      </c>
      <c r="AY17" s="104" t="str">
        <f t="shared" ref="AY17:BF21" si="29">AY16</f>
        <v>+445554567890</v>
      </c>
      <c r="AZ17" s="104" t="str">
        <f t="shared" si="29"/>
        <v>s.clicker@dechangeltd.co.uk</v>
      </c>
      <c r="BA17" s="104" t="str">
        <f t="shared" si="29"/>
        <v/>
      </c>
      <c r="BB17" s="104" t="str">
        <f t="shared" si="29"/>
        <v>76767676</v>
      </c>
      <c r="BC17" s="104" t="str">
        <f t="shared" si="29"/>
        <v>GB 000 0000 05</v>
      </c>
      <c r="BD17" s="104" t="str">
        <f t="shared" si="29"/>
        <v>6051</v>
      </c>
      <c r="BE17" s="104" t="str">
        <f t="shared" si="29"/>
        <v>2021-03-09</v>
      </c>
      <c r="BF17" s="108" t="str">
        <f t="shared" si="29"/>
        <v/>
      </c>
      <c r="BG17" s="104"/>
      <c r="BH17" s="103" t="str">
        <f t="shared" ref="BH17:BO18" si="30">BH16</f>
        <v>SR301</v>
      </c>
      <c r="BI17" s="109" t="str">
        <f t="shared" si="30"/>
        <v>222222</v>
      </c>
      <c r="BJ17" s="109" t="str">
        <f t="shared" si="30"/>
        <v>99999999</v>
      </c>
      <c r="BK17" s="104" t="str">
        <f t="shared" si="30"/>
        <v>BDC Group Limited</v>
      </c>
      <c r="BL17" s="104" t="str">
        <f t="shared" si="30"/>
        <v/>
      </c>
      <c r="BM17" s="104" t="str">
        <f t="shared" si="30"/>
        <v>GBP</v>
      </c>
      <c r="BN17" s="104" t="str">
        <f t="shared" si="30"/>
        <v/>
      </c>
      <c r="BO17" s="108" t="str">
        <f t="shared" si="30"/>
        <v/>
      </c>
      <c r="BP17" s="75"/>
      <c r="BQ17" s="75"/>
      <c r="BR17" s="110" t="str" cm="1">
        <f t="array" ref="BR17:BW17">TRANSPOSE(F322:F327)</f>
        <v>MA0001/2022-04-14T14:25:01/PR0003/OUT005/SR301/2022-02</v>
      </c>
      <c r="BS17" s="75" t="str">
        <v>2022-02</v>
      </c>
      <c r="BT17" s="75">
        <v>52</v>
      </c>
      <c r="BU17" s="111">
        <v>13000</v>
      </c>
      <c r="BV17" s="111">
        <v>910</v>
      </c>
      <c r="BW17" s="112">
        <v>260</v>
      </c>
      <c r="BY17" s="37">
        <f t="shared" si="0"/>
        <v>1</v>
      </c>
      <c r="CA17" s="2" t="str">
        <f t="shared" si="16"/>
        <v>MA0001/PR0003/OUT005</v>
      </c>
      <c r="CB17" s="37">
        <f t="shared" si="1"/>
        <v>6</v>
      </c>
    </row>
    <row r="18" spans="1:80" ht="15" thickBot="1" x14ac:dyDescent="0.4">
      <c r="A18" s="75"/>
      <c r="B18" s="75" t="s">
        <v>131</v>
      </c>
      <c r="C18" s="75"/>
      <c r="D18" s="75"/>
      <c r="E18" s="75"/>
      <c r="F18" s="76" t="s">
        <v>344</v>
      </c>
      <c r="G18" s="75"/>
      <c r="H18" s="75"/>
      <c r="I18" s="75"/>
      <c r="J18" s="75"/>
      <c r="K18" s="75"/>
      <c r="M18" s="75"/>
      <c r="N18" s="103" t="str">
        <f t="shared" si="2"/>
        <v>MA0001/2022-04-14T14:25:01</v>
      </c>
      <c r="O18" s="104" t="str">
        <f t="shared" si="2"/>
        <v/>
      </c>
      <c r="P18" s="104" t="str">
        <f t="shared" si="3"/>
        <v>2022-04-14T14:25:01</v>
      </c>
      <c r="Q18" s="104" t="str">
        <f t="shared" si="4"/>
        <v>MA0001</v>
      </c>
      <c r="R18" s="104" t="str">
        <f t="shared" si="5"/>
        <v>Scenario 10 - Complex Example for Corporate Group</v>
      </c>
      <c r="S18" s="104" t="str">
        <f t="shared" si="6"/>
        <v>2022-01-01</v>
      </c>
      <c r="T18" s="104" t="str">
        <f t="shared" si="7"/>
        <v>2022-03-31</v>
      </c>
      <c r="U18" s="105">
        <f t="shared" si="8"/>
        <v>666</v>
      </c>
      <c r="V18" s="106">
        <f t="shared" si="9"/>
        <v>166500</v>
      </c>
      <c r="W18" s="106">
        <f t="shared" si="10"/>
        <v>11730</v>
      </c>
      <c r="X18" s="107">
        <f t="shared" si="11"/>
        <v>3330</v>
      </c>
      <c r="Y18" s="75"/>
      <c r="Z18" s="103" t="str">
        <f t="shared" si="27"/>
        <v>PR0003</v>
      </c>
      <c r="AA18" s="104" t="str">
        <f t="shared" si="27"/>
        <v>Bureaux de Change Ltd (Online)</v>
      </c>
      <c r="AB18" s="104" t="str">
        <f t="shared" si="27"/>
        <v>De Change House</v>
      </c>
      <c r="AC18" s="104" t="str">
        <f t="shared" si="27"/>
        <v>11 Cloud Street</v>
      </c>
      <c r="AD18" s="104" t="str">
        <f t="shared" si="27"/>
        <v>Azure</v>
      </c>
      <c r="AE18" s="104" t="str">
        <f t="shared" si="27"/>
        <v/>
      </c>
      <c r="AF18" s="104" t="str">
        <f t="shared" si="27"/>
        <v/>
      </c>
      <c r="AG18" s="104" t="str">
        <f t="shared" si="27"/>
        <v>AZ1 2RE</v>
      </c>
      <c r="AH18" s="104" t="str">
        <f t="shared" si="27"/>
        <v>GB</v>
      </c>
      <c r="AI18" s="104" t="str">
        <f t="shared" si="27"/>
        <v>+443333333333</v>
      </c>
      <c r="AJ18" s="104" t="str">
        <f t="shared" si="27"/>
        <v>online@dechangeltd.co.uk</v>
      </c>
      <c r="AK18" s="108" t="str">
        <f t="shared" si="27"/>
        <v>333333333</v>
      </c>
      <c r="AL18" s="75"/>
      <c r="AM18" s="103" t="str">
        <f t="shared" si="28"/>
        <v>OUT005</v>
      </c>
      <c r="AN18" s="104" t="str">
        <f t="shared" si="28"/>
        <v>BDC Click Ltd</v>
      </c>
      <c r="AO18" s="104" t="str">
        <f t="shared" si="28"/>
        <v>De Change House</v>
      </c>
      <c r="AP18" s="104" t="str">
        <f t="shared" si="28"/>
        <v>11 Cloud Street</v>
      </c>
      <c r="AQ18" s="104" t="str">
        <f t="shared" si="28"/>
        <v>Azure</v>
      </c>
      <c r="AR18" s="104" t="str">
        <f t="shared" si="28"/>
        <v/>
      </c>
      <c r="AS18" s="104" t="str">
        <f t="shared" si="28"/>
        <v/>
      </c>
      <c r="AT18" s="104" t="str">
        <f t="shared" si="28"/>
        <v>AZ1 2RE</v>
      </c>
      <c r="AU18" s="104"/>
      <c r="AV18" s="104"/>
      <c r="AW18" s="104" t="str">
        <f t="shared" si="28"/>
        <v/>
      </c>
      <c r="AX18" s="104" t="str">
        <f t="shared" si="28"/>
        <v>Sarah Clicker</v>
      </c>
      <c r="AY18" s="104" t="str">
        <f t="shared" si="29"/>
        <v>+445554567890</v>
      </c>
      <c r="AZ18" s="104" t="str">
        <f t="shared" si="29"/>
        <v>s.clicker@dechangeltd.co.uk</v>
      </c>
      <c r="BA18" s="104" t="str">
        <f t="shared" si="29"/>
        <v/>
      </c>
      <c r="BB18" s="104" t="str">
        <f t="shared" si="29"/>
        <v>76767676</v>
      </c>
      <c r="BC18" s="104" t="str">
        <f t="shared" si="29"/>
        <v>GB 000 0000 05</v>
      </c>
      <c r="BD18" s="104" t="str">
        <f t="shared" si="29"/>
        <v>6051</v>
      </c>
      <c r="BE18" s="104" t="str">
        <f t="shared" si="29"/>
        <v>2021-03-09</v>
      </c>
      <c r="BF18" s="108" t="str">
        <f t="shared" si="29"/>
        <v/>
      </c>
      <c r="BG18" s="104"/>
      <c r="BH18" s="113" t="str">
        <f t="shared" si="30"/>
        <v>SR301</v>
      </c>
      <c r="BI18" s="121" t="str">
        <f t="shared" si="30"/>
        <v>222222</v>
      </c>
      <c r="BJ18" s="121" t="str">
        <f t="shared" si="30"/>
        <v>99999999</v>
      </c>
      <c r="BK18" s="114" t="str">
        <f t="shared" si="30"/>
        <v>BDC Group Limited</v>
      </c>
      <c r="BL18" s="114" t="str">
        <f t="shared" si="30"/>
        <v/>
      </c>
      <c r="BM18" s="114" t="str">
        <f t="shared" si="30"/>
        <v>GBP</v>
      </c>
      <c r="BN18" s="114" t="str">
        <f t="shared" si="30"/>
        <v/>
      </c>
      <c r="BO18" s="115" t="str">
        <f t="shared" si="30"/>
        <v/>
      </c>
      <c r="BP18" s="75"/>
      <c r="BQ18" s="75"/>
      <c r="BR18" s="116" t="str" cm="1">
        <f t="array" ref="BR18:BW18">TRANSPOSE(F330:F335)</f>
        <v>MA0001/2022-04-14T14:25:01/PR0003/OUT005/SR301/2022-03</v>
      </c>
      <c r="BS18" s="117" t="str">
        <v>2022-03</v>
      </c>
      <c r="BT18" s="117">
        <v>53</v>
      </c>
      <c r="BU18" s="118">
        <v>13250</v>
      </c>
      <c r="BV18" s="118">
        <v>930</v>
      </c>
      <c r="BW18" s="119">
        <v>265</v>
      </c>
      <c r="BY18" s="37">
        <f t="shared" si="0"/>
        <v>1</v>
      </c>
      <c r="CA18" s="2" t="str">
        <f t="shared" si="16"/>
        <v>MA0001/PR0003/OUT005</v>
      </c>
      <c r="CB18" s="37">
        <f t="shared" si="1"/>
        <v>6</v>
      </c>
    </row>
    <row r="19" spans="1:80" x14ac:dyDescent="0.35">
      <c r="A19" s="75"/>
      <c r="B19" s="75" t="s">
        <v>135</v>
      </c>
      <c r="C19" s="75"/>
      <c r="D19" s="75"/>
      <c r="E19" s="75"/>
      <c r="F19" s="76" t="s">
        <v>345</v>
      </c>
      <c r="G19" s="75"/>
      <c r="H19" s="75"/>
      <c r="I19" s="75"/>
      <c r="J19" s="75"/>
      <c r="K19" s="75"/>
      <c r="M19" s="75"/>
      <c r="N19" s="103" t="str">
        <f t="shared" si="2"/>
        <v>MA0001/2022-04-14T14:25:01</v>
      </c>
      <c r="O19" s="104" t="str">
        <f t="shared" si="2"/>
        <v/>
      </c>
      <c r="P19" s="104" t="str">
        <f t="shared" si="3"/>
        <v>2022-04-14T14:25:01</v>
      </c>
      <c r="Q19" s="104" t="str">
        <f t="shared" si="4"/>
        <v>MA0001</v>
      </c>
      <c r="R19" s="104" t="str">
        <f t="shared" si="5"/>
        <v>Scenario 10 - Complex Example for Corporate Group</v>
      </c>
      <c r="S19" s="104" t="str">
        <f t="shared" si="6"/>
        <v>2022-01-01</v>
      </c>
      <c r="T19" s="104" t="str">
        <f t="shared" si="7"/>
        <v>2022-03-31</v>
      </c>
      <c r="U19" s="105">
        <f t="shared" si="8"/>
        <v>666</v>
      </c>
      <c r="V19" s="106">
        <f t="shared" si="9"/>
        <v>166500</v>
      </c>
      <c r="W19" s="106">
        <f t="shared" si="10"/>
        <v>11730</v>
      </c>
      <c r="X19" s="107">
        <f t="shared" si="11"/>
        <v>3330</v>
      </c>
      <c r="Y19" s="75"/>
      <c r="Z19" s="103" t="str">
        <f t="shared" si="27"/>
        <v>PR0003</v>
      </c>
      <c r="AA19" s="104" t="str">
        <f t="shared" si="27"/>
        <v>Bureaux de Change Ltd (Online)</v>
      </c>
      <c r="AB19" s="104" t="str">
        <f t="shared" si="27"/>
        <v>De Change House</v>
      </c>
      <c r="AC19" s="104" t="str">
        <f t="shared" si="27"/>
        <v>11 Cloud Street</v>
      </c>
      <c r="AD19" s="104" t="str">
        <f t="shared" si="27"/>
        <v>Azure</v>
      </c>
      <c r="AE19" s="104" t="str">
        <f t="shared" si="27"/>
        <v/>
      </c>
      <c r="AF19" s="104" t="str">
        <f t="shared" si="27"/>
        <v/>
      </c>
      <c r="AG19" s="104" t="str">
        <f t="shared" si="27"/>
        <v>AZ1 2RE</v>
      </c>
      <c r="AH19" s="104" t="str">
        <f t="shared" si="27"/>
        <v>GB</v>
      </c>
      <c r="AI19" s="104" t="str">
        <f t="shared" si="27"/>
        <v>+443333333333</v>
      </c>
      <c r="AJ19" s="104" t="str">
        <f t="shared" si="27"/>
        <v>online@dechangeltd.co.uk</v>
      </c>
      <c r="AK19" s="108" t="str">
        <f t="shared" si="27"/>
        <v>333333333</v>
      </c>
      <c r="AL19" s="75"/>
      <c r="AM19" s="110" t="str">
        <f t="shared" si="28"/>
        <v>OUT005</v>
      </c>
      <c r="AN19" s="75" t="str">
        <f t="shared" si="28"/>
        <v>BDC Click Ltd</v>
      </c>
      <c r="AO19" s="75" t="str">
        <f t="shared" si="28"/>
        <v>De Change House</v>
      </c>
      <c r="AP19" s="75" t="str">
        <f t="shared" si="28"/>
        <v>11 Cloud Street</v>
      </c>
      <c r="AQ19" s="75" t="str">
        <f t="shared" si="28"/>
        <v>Azure</v>
      </c>
      <c r="AR19" s="75" t="str">
        <f t="shared" si="28"/>
        <v/>
      </c>
      <c r="AS19" s="75" t="str">
        <f t="shared" si="28"/>
        <v/>
      </c>
      <c r="AT19" s="75" t="str">
        <f t="shared" si="28"/>
        <v>AZ1 2RE</v>
      </c>
      <c r="AU19" s="75"/>
      <c r="AV19" s="75"/>
      <c r="AW19" s="75" t="str">
        <f t="shared" si="28"/>
        <v/>
      </c>
      <c r="AX19" s="75" t="str">
        <f t="shared" si="28"/>
        <v>Sarah Clicker</v>
      </c>
      <c r="AY19" s="75" t="str">
        <f t="shared" si="29"/>
        <v>+445554567890</v>
      </c>
      <c r="AZ19" s="75" t="str">
        <f t="shared" si="29"/>
        <v>s.clicker@dechangeltd.co.uk</v>
      </c>
      <c r="BA19" s="75" t="str">
        <f t="shared" si="29"/>
        <v/>
      </c>
      <c r="BB19" s="75" t="str">
        <f t="shared" si="29"/>
        <v>76767676</v>
      </c>
      <c r="BC19" s="75" t="str">
        <f t="shared" si="29"/>
        <v>GB 000 0000 05</v>
      </c>
      <c r="BD19" s="75" t="str">
        <f t="shared" si="29"/>
        <v>6051</v>
      </c>
      <c r="BE19" s="75" t="str">
        <f t="shared" si="29"/>
        <v>2021-03-09</v>
      </c>
      <c r="BF19" s="120" t="str">
        <f t="shared" si="29"/>
        <v/>
      </c>
      <c r="BG19" s="104"/>
      <c r="BH19" s="96" t="str" cm="1">
        <f t="array" ref="BH19:BO19">TRANSPOSE(F338:F345)</f>
        <v>SR302</v>
      </c>
      <c r="BI19" s="102" t="str">
        <v/>
      </c>
      <c r="BJ19" s="102" t="str">
        <v/>
      </c>
      <c r="BK19" s="97" t="str">
        <v/>
      </c>
      <c r="BL19" s="97" t="str">
        <v/>
      </c>
      <c r="BM19" s="97" t="str">
        <v>GBP</v>
      </c>
      <c r="BN19" s="97" t="str">
        <v>Paypal</v>
      </c>
      <c r="BO19" s="101" t="str">
        <v>bdcgroup@dechangeltd.co.uk</v>
      </c>
      <c r="BP19" s="75"/>
      <c r="BQ19" s="75"/>
      <c r="BR19" s="96" t="str" cm="1">
        <f t="array" ref="BR19:BW19">TRANSPOSE(F348:F353)</f>
        <v>MA0001/2022-04-14T14:25:01/PR0003/OUT005/SR302/2022-01</v>
      </c>
      <c r="BS19" s="97" t="str">
        <v>2022-01</v>
      </c>
      <c r="BT19" s="97">
        <v>61</v>
      </c>
      <c r="BU19" s="99">
        <v>15250</v>
      </c>
      <c r="BV19" s="99">
        <v>1070</v>
      </c>
      <c r="BW19" s="100">
        <v>305</v>
      </c>
      <c r="BY19" s="37">
        <f t="shared" si="0"/>
        <v>1</v>
      </c>
      <c r="CA19" s="2" t="str">
        <f t="shared" si="16"/>
        <v>MA0001/PR0003/OUT005</v>
      </c>
      <c r="CB19" s="37">
        <f t="shared" si="1"/>
        <v>6</v>
      </c>
    </row>
    <row r="20" spans="1:80" x14ac:dyDescent="0.35">
      <c r="A20" s="75"/>
      <c r="B20" s="75" t="s">
        <v>139</v>
      </c>
      <c r="C20" s="75"/>
      <c r="D20" s="75"/>
      <c r="E20" s="75"/>
      <c r="F20" s="76" t="s">
        <v>346</v>
      </c>
      <c r="G20" s="75"/>
      <c r="H20" s="75"/>
      <c r="I20" s="75"/>
      <c r="J20" s="75"/>
      <c r="K20" s="75"/>
      <c r="M20" s="75"/>
      <c r="N20" s="103" t="str">
        <f t="shared" si="2"/>
        <v>MA0001/2022-04-14T14:25:01</v>
      </c>
      <c r="O20" s="104" t="str">
        <f t="shared" si="2"/>
        <v/>
      </c>
      <c r="P20" s="104" t="str">
        <f t="shared" si="3"/>
        <v>2022-04-14T14:25:01</v>
      </c>
      <c r="Q20" s="104" t="str">
        <f t="shared" si="4"/>
        <v>MA0001</v>
      </c>
      <c r="R20" s="104" t="str">
        <f t="shared" si="5"/>
        <v>Scenario 10 - Complex Example for Corporate Group</v>
      </c>
      <c r="S20" s="104" t="str">
        <f t="shared" si="6"/>
        <v>2022-01-01</v>
      </c>
      <c r="T20" s="104" t="str">
        <f t="shared" si="7"/>
        <v>2022-03-31</v>
      </c>
      <c r="U20" s="105">
        <f t="shared" si="8"/>
        <v>666</v>
      </c>
      <c r="V20" s="106">
        <f t="shared" si="9"/>
        <v>166500</v>
      </c>
      <c r="W20" s="106">
        <f t="shared" si="10"/>
        <v>11730</v>
      </c>
      <c r="X20" s="107">
        <f t="shared" si="11"/>
        <v>3330</v>
      </c>
      <c r="Y20" s="75"/>
      <c r="Z20" s="103" t="str">
        <f t="shared" si="27"/>
        <v>PR0003</v>
      </c>
      <c r="AA20" s="104" t="str">
        <f t="shared" si="27"/>
        <v>Bureaux de Change Ltd (Online)</v>
      </c>
      <c r="AB20" s="104" t="str">
        <f t="shared" si="27"/>
        <v>De Change House</v>
      </c>
      <c r="AC20" s="104" t="str">
        <f t="shared" si="27"/>
        <v>11 Cloud Street</v>
      </c>
      <c r="AD20" s="104" t="str">
        <f t="shared" si="27"/>
        <v>Azure</v>
      </c>
      <c r="AE20" s="104" t="str">
        <f t="shared" si="27"/>
        <v/>
      </c>
      <c r="AF20" s="104" t="str">
        <f t="shared" si="27"/>
        <v/>
      </c>
      <c r="AG20" s="104" t="str">
        <f t="shared" si="27"/>
        <v>AZ1 2RE</v>
      </c>
      <c r="AH20" s="104" t="str">
        <f t="shared" si="27"/>
        <v>GB</v>
      </c>
      <c r="AI20" s="104" t="str">
        <f t="shared" si="27"/>
        <v>+443333333333</v>
      </c>
      <c r="AJ20" s="104" t="str">
        <f t="shared" si="27"/>
        <v>online@dechangeltd.co.uk</v>
      </c>
      <c r="AK20" s="108" t="str">
        <f t="shared" si="27"/>
        <v>333333333</v>
      </c>
      <c r="AL20" s="75"/>
      <c r="AM20" s="103" t="str">
        <f t="shared" si="28"/>
        <v>OUT005</v>
      </c>
      <c r="AN20" s="104" t="str">
        <f t="shared" si="28"/>
        <v>BDC Click Ltd</v>
      </c>
      <c r="AO20" s="104" t="str">
        <f t="shared" si="28"/>
        <v>De Change House</v>
      </c>
      <c r="AP20" s="104" t="str">
        <f t="shared" si="28"/>
        <v>11 Cloud Street</v>
      </c>
      <c r="AQ20" s="104" t="str">
        <f t="shared" si="28"/>
        <v>Azure</v>
      </c>
      <c r="AR20" s="104" t="str">
        <f t="shared" si="28"/>
        <v/>
      </c>
      <c r="AS20" s="104" t="str">
        <f t="shared" si="28"/>
        <v/>
      </c>
      <c r="AT20" s="104" t="str">
        <f t="shared" si="28"/>
        <v>AZ1 2RE</v>
      </c>
      <c r="AU20" s="104"/>
      <c r="AV20" s="104"/>
      <c r="AW20" s="104" t="str">
        <f t="shared" si="28"/>
        <v/>
      </c>
      <c r="AX20" s="104" t="str">
        <f t="shared" si="28"/>
        <v>Sarah Clicker</v>
      </c>
      <c r="AY20" s="104" t="str">
        <f t="shared" si="29"/>
        <v>+445554567890</v>
      </c>
      <c r="AZ20" s="104" t="str">
        <f t="shared" si="29"/>
        <v>s.clicker@dechangeltd.co.uk</v>
      </c>
      <c r="BA20" s="104" t="str">
        <f t="shared" si="29"/>
        <v/>
      </c>
      <c r="BB20" s="104" t="str">
        <f t="shared" si="29"/>
        <v>76767676</v>
      </c>
      <c r="BC20" s="104" t="str">
        <f t="shared" si="29"/>
        <v>GB 000 0000 05</v>
      </c>
      <c r="BD20" s="104" t="str">
        <f t="shared" si="29"/>
        <v>6051</v>
      </c>
      <c r="BE20" s="104" t="str">
        <f t="shared" si="29"/>
        <v>2021-03-09</v>
      </c>
      <c r="BF20" s="108" t="str">
        <f t="shared" si="29"/>
        <v/>
      </c>
      <c r="BG20" s="104"/>
      <c r="BH20" s="103" t="str">
        <f t="shared" ref="BH20:BO21" si="31">BH19</f>
        <v>SR302</v>
      </c>
      <c r="BI20" s="109" t="str">
        <f t="shared" si="31"/>
        <v/>
      </c>
      <c r="BJ20" s="109" t="str">
        <f t="shared" si="31"/>
        <v/>
      </c>
      <c r="BK20" s="104" t="str">
        <f t="shared" si="31"/>
        <v/>
      </c>
      <c r="BL20" s="104" t="str">
        <f t="shared" si="31"/>
        <v/>
      </c>
      <c r="BM20" s="104" t="str">
        <f t="shared" si="31"/>
        <v>GBP</v>
      </c>
      <c r="BN20" s="104" t="str">
        <f t="shared" si="31"/>
        <v>Paypal</v>
      </c>
      <c r="BO20" s="108" t="str">
        <f t="shared" si="31"/>
        <v>bdcgroup@dechangeltd.co.uk</v>
      </c>
      <c r="BP20" s="75"/>
      <c r="BQ20" s="75"/>
      <c r="BR20" s="110" t="str" cm="1">
        <f t="array" ref="BR20:BW20">TRANSPOSE(F356:F361)</f>
        <v>MA0001/2022-04-14T14:25:01/PR0003/OUT005/SR302/2022-02</v>
      </c>
      <c r="BS20" s="75" t="str">
        <v>2022-02</v>
      </c>
      <c r="BT20" s="75">
        <v>62</v>
      </c>
      <c r="BU20" s="111">
        <v>15500</v>
      </c>
      <c r="BV20" s="111">
        <v>1090</v>
      </c>
      <c r="BW20" s="112">
        <v>310</v>
      </c>
      <c r="BY20" s="37">
        <f t="shared" si="0"/>
        <v>1</v>
      </c>
      <c r="CA20" s="2" t="str">
        <f t="shared" si="16"/>
        <v>MA0001/PR0003/OUT005</v>
      </c>
      <c r="CB20" s="37">
        <f t="shared" si="1"/>
        <v>6</v>
      </c>
    </row>
    <row r="21" spans="1:80" ht="15" thickBot="1" x14ac:dyDescent="0.4">
      <c r="A21" s="75"/>
      <c r="B21" s="75" t="s">
        <v>141</v>
      </c>
      <c r="C21" s="75"/>
      <c r="D21" s="75"/>
      <c r="E21" s="75"/>
      <c r="F21" s="80" t="s">
        <v>336</v>
      </c>
      <c r="G21" s="75"/>
      <c r="H21" s="75"/>
      <c r="I21" s="75"/>
      <c r="J21" s="75"/>
      <c r="K21" s="75"/>
      <c r="M21" s="75"/>
      <c r="N21" s="113" t="str">
        <f t="shared" si="2"/>
        <v>MA0001/2022-04-14T14:25:01</v>
      </c>
      <c r="O21" s="114" t="str">
        <f t="shared" si="2"/>
        <v/>
      </c>
      <c r="P21" s="114" t="str">
        <f t="shared" si="3"/>
        <v>2022-04-14T14:25:01</v>
      </c>
      <c r="Q21" s="114" t="str">
        <f t="shared" si="4"/>
        <v>MA0001</v>
      </c>
      <c r="R21" s="114" t="str">
        <f t="shared" si="5"/>
        <v>Scenario 10 - Complex Example for Corporate Group</v>
      </c>
      <c r="S21" s="114" t="str">
        <f t="shared" si="6"/>
        <v>2022-01-01</v>
      </c>
      <c r="T21" s="114" t="str">
        <f t="shared" si="7"/>
        <v>2022-03-31</v>
      </c>
      <c r="U21" s="122">
        <f t="shared" si="8"/>
        <v>666</v>
      </c>
      <c r="V21" s="123">
        <f t="shared" si="9"/>
        <v>166500</v>
      </c>
      <c r="W21" s="123">
        <f t="shared" si="10"/>
        <v>11730</v>
      </c>
      <c r="X21" s="124">
        <f t="shared" si="11"/>
        <v>3330</v>
      </c>
      <c r="Y21" s="75"/>
      <c r="Z21" s="113" t="str">
        <f t="shared" si="27"/>
        <v>PR0003</v>
      </c>
      <c r="AA21" s="114" t="str">
        <f t="shared" si="27"/>
        <v>Bureaux de Change Ltd (Online)</v>
      </c>
      <c r="AB21" s="114" t="str">
        <f t="shared" si="27"/>
        <v>De Change House</v>
      </c>
      <c r="AC21" s="114" t="str">
        <f t="shared" si="27"/>
        <v>11 Cloud Street</v>
      </c>
      <c r="AD21" s="114" t="str">
        <f t="shared" si="27"/>
        <v>Azure</v>
      </c>
      <c r="AE21" s="114" t="str">
        <f t="shared" si="27"/>
        <v/>
      </c>
      <c r="AF21" s="114" t="str">
        <f t="shared" si="27"/>
        <v/>
      </c>
      <c r="AG21" s="114" t="str">
        <f t="shared" si="27"/>
        <v>AZ1 2RE</v>
      </c>
      <c r="AH21" s="114" t="str">
        <f t="shared" si="27"/>
        <v>GB</v>
      </c>
      <c r="AI21" s="114" t="str">
        <f t="shared" si="27"/>
        <v>+443333333333</v>
      </c>
      <c r="AJ21" s="114" t="str">
        <f t="shared" si="27"/>
        <v>online@dechangeltd.co.uk</v>
      </c>
      <c r="AK21" s="115" t="str">
        <f t="shared" si="27"/>
        <v>333333333</v>
      </c>
      <c r="AL21" s="75"/>
      <c r="AM21" s="113" t="str">
        <f t="shared" si="28"/>
        <v>OUT005</v>
      </c>
      <c r="AN21" s="114" t="str">
        <f t="shared" si="28"/>
        <v>BDC Click Ltd</v>
      </c>
      <c r="AO21" s="114" t="str">
        <f t="shared" si="28"/>
        <v>De Change House</v>
      </c>
      <c r="AP21" s="114" t="str">
        <f t="shared" si="28"/>
        <v>11 Cloud Street</v>
      </c>
      <c r="AQ21" s="114" t="str">
        <f t="shared" si="28"/>
        <v>Azure</v>
      </c>
      <c r="AR21" s="114" t="str">
        <f t="shared" si="28"/>
        <v/>
      </c>
      <c r="AS21" s="114" t="str">
        <f t="shared" si="28"/>
        <v/>
      </c>
      <c r="AT21" s="114" t="str">
        <f t="shared" si="28"/>
        <v>AZ1 2RE</v>
      </c>
      <c r="AU21" s="114"/>
      <c r="AV21" s="114"/>
      <c r="AW21" s="114" t="str">
        <f t="shared" si="28"/>
        <v/>
      </c>
      <c r="AX21" s="114" t="str">
        <f t="shared" si="28"/>
        <v>Sarah Clicker</v>
      </c>
      <c r="AY21" s="114" t="str">
        <f t="shared" si="29"/>
        <v>+445554567890</v>
      </c>
      <c r="AZ21" s="114" t="str">
        <f t="shared" si="29"/>
        <v>s.clicker@dechangeltd.co.uk</v>
      </c>
      <c r="BA21" s="114" t="str">
        <f t="shared" si="29"/>
        <v/>
      </c>
      <c r="BB21" s="114" t="str">
        <f t="shared" si="29"/>
        <v>76767676</v>
      </c>
      <c r="BC21" s="114" t="str">
        <f t="shared" si="29"/>
        <v>GB 000 0000 05</v>
      </c>
      <c r="BD21" s="114" t="str">
        <f t="shared" si="29"/>
        <v>6051</v>
      </c>
      <c r="BE21" s="114" t="str">
        <f t="shared" si="29"/>
        <v>2021-03-09</v>
      </c>
      <c r="BF21" s="115" t="str">
        <f t="shared" si="29"/>
        <v/>
      </c>
      <c r="BG21" s="104"/>
      <c r="BH21" s="113" t="str">
        <f t="shared" si="31"/>
        <v>SR302</v>
      </c>
      <c r="BI21" s="121" t="str">
        <f t="shared" si="31"/>
        <v/>
      </c>
      <c r="BJ21" s="121" t="str">
        <f t="shared" si="31"/>
        <v/>
      </c>
      <c r="BK21" s="114" t="str">
        <f t="shared" si="31"/>
        <v/>
      </c>
      <c r="BL21" s="114" t="str">
        <f t="shared" si="31"/>
        <v/>
      </c>
      <c r="BM21" s="114" t="str">
        <f t="shared" si="31"/>
        <v>GBP</v>
      </c>
      <c r="BN21" s="114" t="str">
        <f t="shared" si="31"/>
        <v>Paypal</v>
      </c>
      <c r="BO21" s="115" t="str">
        <f t="shared" si="31"/>
        <v>bdcgroup@dechangeltd.co.uk</v>
      </c>
      <c r="BP21" s="75"/>
      <c r="BQ21" s="75"/>
      <c r="BR21" s="116" t="str" cm="1">
        <f t="array" ref="BR21:BW21">TRANSPOSE(F364:F369)</f>
        <v>MA0001/2022-04-14T14:25:01/PR0003/OUT005/SR302/2022-03</v>
      </c>
      <c r="BS21" s="117" t="str">
        <v>2022-03</v>
      </c>
      <c r="BT21" s="117">
        <v>63</v>
      </c>
      <c r="BU21" s="118">
        <v>15750</v>
      </c>
      <c r="BV21" s="118">
        <v>1110</v>
      </c>
      <c r="BW21" s="119">
        <v>315</v>
      </c>
      <c r="BY21" s="37">
        <f t="shared" si="0"/>
        <v>1</v>
      </c>
      <c r="CA21" s="2" t="str">
        <f t="shared" si="16"/>
        <v>MA0001/PR0003/OUT005</v>
      </c>
      <c r="CB21" s="37">
        <f t="shared" si="1"/>
        <v>6</v>
      </c>
    </row>
    <row r="22" spans="1:80" x14ac:dyDescent="0.35">
      <c r="A22" s="75"/>
      <c r="B22" s="75" t="s">
        <v>143</v>
      </c>
      <c r="C22" s="75"/>
      <c r="D22" s="75"/>
      <c r="E22" s="75"/>
      <c r="F22" s="80" t="s">
        <v>336</v>
      </c>
      <c r="G22" s="75"/>
      <c r="H22" s="75"/>
      <c r="I22" s="75"/>
      <c r="J22" s="75"/>
      <c r="K22" s="75"/>
      <c r="N22" s="38"/>
      <c r="O22" s="38"/>
      <c r="P22" s="38"/>
      <c r="Q22" s="38"/>
      <c r="R22" s="38"/>
      <c r="S22" s="38"/>
      <c r="T22" s="38"/>
      <c r="U22" s="54"/>
      <c r="V22" s="55"/>
      <c r="W22" s="55"/>
      <c r="X22" s="55"/>
      <c r="Z22" s="38"/>
      <c r="AA22" s="38"/>
      <c r="AB22" s="38"/>
      <c r="AC22" s="38"/>
      <c r="AD22" s="38"/>
      <c r="AE22" s="38"/>
      <c r="AF22" s="38"/>
      <c r="AG22" s="38"/>
      <c r="AH22" s="38"/>
      <c r="AI22" s="38"/>
      <c r="AJ22" s="38"/>
      <c r="AK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64"/>
      <c r="BJ22" s="64"/>
      <c r="BK22" s="38"/>
      <c r="BL22" s="38"/>
      <c r="BM22" s="38"/>
      <c r="BN22" s="38"/>
      <c r="BO22" s="38"/>
      <c r="BU22" s="56"/>
      <c r="BV22" s="56"/>
      <c r="BW22" s="56"/>
    </row>
    <row r="23" spans="1:80" x14ac:dyDescent="0.35">
      <c r="A23" s="75"/>
      <c r="B23" s="75" t="s">
        <v>145</v>
      </c>
      <c r="C23" s="75"/>
      <c r="D23" s="75"/>
      <c r="E23" s="75"/>
      <c r="F23" s="76" t="s">
        <v>347</v>
      </c>
      <c r="G23" s="75"/>
      <c r="H23" s="75"/>
      <c r="I23" s="75"/>
      <c r="J23" s="75"/>
      <c r="K23" s="75"/>
      <c r="N23" s="38"/>
      <c r="O23" s="38"/>
      <c r="P23" s="38"/>
      <c r="Q23" s="38"/>
      <c r="R23" s="38"/>
      <c r="S23" s="38"/>
      <c r="T23" s="38"/>
      <c r="U23" s="54"/>
      <c r="V23" s="55"/>
      <c r="W23" s="55"/>
      <c r="X23" s="55"/>
      <c r="Z23" s="38"/>
      <c r="AA23" s="38"/>
      <c r="AB23" s="38"/>
      <c r="AC23" s="38"/>
      <c r="AD23" s="38"/>
      <c r="AE23" s="38"/>
      <c r="AF23" s="38"/>
      <c r="AG23" s="38"/>
      <c r="AH23" s="38"/>
      <c r="AI23" s="38"/>
      <c r="AJ23" s="38"/>
      <c r="AK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64"/>
      <c r="BJ23" s="64"/>
      <c r="BK23" s="38"/>
      <c r="BL23" s="38"/>
      <c r="BM23" s="38"/>
      <c r="BN23" s="38"/>
      <c r="BO23" s="38"/>
      <c r="BU23" s="56"/>
      <c r="BV23" s="56"/>
      <c r="BW23" s="56"/>
    </row>
    <row r="24" spans="1:80" ht="15" thickBot="1" x14ac:dyDescent="0.4">
      <c r="A24" s="75"/>
      <c r="B24" s="75" t="s">
        <v>148</v>
      </c>
      <c r="C24" s="75"/>
      <c r="D24" s="75"/>
      <c r="E24" s="75"/>
      <c r="F24" s="76" t="s">
        <v>348</v>
      </c>
      <c r="G24" s="75"/>
      <c r="H24" s="75"/>
      <c r="I24" s="75"/>
      <c r="J24" s="75"/>
      <c r="K24" s="75"/>
      <c r="M24" s="207" t="s">
        <v>349</v>
      </c>
      <c r="N24" s="207"/>
      <c r="O24" s="38"/>
      <c r="P24" s="38"/>
      <c r="Q24" s="38"/>
      <c r="R24" s="38"/>
      <c r="S24" s="38"/>
      <c r="T24" s="38"/>
      <c r="U24" s="54"/>
      <c r="V24" s="55"/>
      <c r="W24" s="55"/>
      <c r="X24" s="55"/>
      <c r="Z24" s="38"/>
      <c r="AA24" s="38"/>
      <c r="AB24" s="38"/>
      <c r="AC24" s="38"/>
      <c r="AD24" s="38"/>
      <c r="AE24" s="38"/>
      <c r="AF24" s="38"/>
      <c r="AG24" s="38"/>
      <c r="AH24" s="38"/>
      <c r="AI24" s="38"/>
      <c r="AJ24" s="38"/>
      <c r="AK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64"/>
      <c r="BJ24" s="64"/>
      <c r="BK24" s="38"/>
      <c r="BL24" s="38"/>
      <c r="BM24" s="38"/>
      <c r="BN24" s="38"/>
      <c r="BO24" s="38"/>
      <c r="BU24" s="56"/>
      <c r="BV24" s="56"/>
      <c r="BW24" s="56"/>
    </row>
    <row r="25" spans="1:80" x14ac:dyDescent="0.35">
      <c r="A25" s="75"/>
      <c r="B25" s="75" t="s">
        <v>152</v>
      </c>
      <c r="C25" s="75"/>
      <c r="D25" s="75"/>
      <c r="E25" s="75"/>
      <c r="F25" s="76" t="s">
        <v>350</v>
      </c>
      <c r="G25" s="75"/>
      <c r="H25" s="75"/>
      <c r="I25" s="75"/>
      <c r="J25" s="75"/>
      <c r="K25" s="75"/>
      <c r="M25" s="66"/>
      <c r="N25" s="125" t="str" cm="1">
        <f t="array" ref="N25:X25">TRANSPOSE(F373:F383)</f>
        <v>MA0001/2022-04-14T14:25:01</v>
      </c>
      <c r="O25" s="204" t="str">
        <v>C</v>
      </c>
      <c r="P25" s="126" t="str">
        <v>2022-04-15T08:00:00</v>
      </c>
      <c r="Q25" s="126" t="str">
        <v>MA0001</v>
      </c>
      <c r="R25" s="126" t="str">
        <v>Scenario 10 - Complex Example for Corporate Group</v>
      </c>
      <c r="S25" s="126" t="str">
        <v>2022-01-01</v>
      </c>
      <c r="T25" s="126" t="str">
        <v>2022-03-31</v>
      </c>
      <c r="U25" s="127">
        <v>6600</v>
      </c>
      <c r="V25" s="128">
        <v>1650000</v>
      </c>
      <c r="W25" s="128">
        <v>115500</v>
      </c>
      <c r="X25" s="129">
        <v>33000</v>
      </c>
      <c r="Y25" s="66"/>
      <c r="Z25" s="130" t="str" cm="1">
        <f t="array" ref="Z25:AK25">TRANSPOSE(F386:F397)</f>
        <v>PR0001</v>
      </c>
      <c r="AA25" s="126" t="str">
        <v>Bureaux de Change Ltd (North)</v>
      </c>
      <c r="AB25" s="126" t="str">
        <v>The Bureaux</v>
      </c>
      <c r="AC25" s="126" t="str">
        <v>Salford</v>
      </c>
      <c r="AD25" s="126" t="str">
        <v>Manchester</v>
      </c>
      <c r="AE25" s="126" t="str">
        <v/>
      </c>
      <c r="AF25" s="126" t="str">
        <v/>
      </c>
      <c r="AG25" s="126" t="str">
        <v>M60 2ZR</v>
      </c>
      <c r="AH25" s="126" t="str">
        <v>GB</v>
      </c>
      <c r="AI25" s="126" t="str">
        <v>+441111111111</v>
      </c>
      <c r="AJ25" s="126" t="str">
        <v>bureauxhq@dechangeltd.co.uk</v>
      </c>
      <c r="AK25" s="131" t="str">
        <v>GB  111 1111 11</v>
      </c>
      <c r="AL25" s="66"/>
      <c r="AM25" s="125" t="str" cm="1">
        <f t="array" ref="AM25:BF25">TRANSPOSE(F400:F419)</f>
        <v>OUT002</v>
      </c>
      <c r="AN25" s="132" t="str">
        <v>BDC Birmingham Ltd</v>
      </c>
      <c r="AO25" s="132" t="str">
        <v>New Villa Building</v>
      </c>
      <c r="AP25" s="132" t="str">
        <v>Chad Valley St</v>
      </c>
      <c r="AQ25" s="132" t="str">
        <v>Birmingham</v>
      </c>
      <c r="AR25" s="132" t="str">
        <v/>
      </c>
      <c r="AS25" s="132" t="str">
        <v/>
      </c>
      <c r="AT25" s="132" t="str">
        <v>B15 9OP</v>
      </c>
      <c r="AU25" s="132" t="str">
        <v>GB</v>
      </c>
      <c r="AV25" s="132" t="str">
        <v/>
      </c>
      <c r="AW25" s="132" t="str">
        <v/>
      </c>
      <c r="AX25" s="132" t="str">
        <v>Steven Brummy</v>
      </c>
      <c r="AY25" s="132" t="str">
        <v>+442224567890</v>
      </c>
      <c r="AZ25" s="132" t="str">
        <v>steven.brummy@dechangeltd.co.uk</v>
      </c>
      <c r="BA25" s="132" t="str">
        <v/>
      </c>
      <c r="BB25" s="132" t="str">
        <v>34567890</v>
      </c>
      <c r="BC25" s="132" t="str">
        <v>000 0000 02</v>
      </c>
      <c r="BD25" s="132" t="str">
        <v>6051</v>
      </c>
      <c r="BE25" s="132" t="str">
        <v>2013-12-01</v>
      </c>
      <c r="BF25" s="133" t="str">
        <v/>
      </c>
      <c r="BG25" s="66"/>
      <c r="BH25" s="125" t="str" cm="1">
        <f t="array" ref="BH25:BO25">TRANSPOSE(F422:F429)</f>
        <v>SR101_CORRECTION</v>
      </c>
      <c r="BI25" s="134" t="str">
        <v>112299</v>
      </c>
      <c r="BJ25" s="134" t="str">
        <v>11170008</v>
      </c>
      <c r="BK25" s="132" t="str">
        <v>BDC Group Limited</v>
      </c>
      <c r="BL25" s="132" t="str">
        <v/>
      </c>
      <c r="BM25" s="132" t="str">
        <v>GBP</v>
      </c>
      <c r="BN25" s="132" t="str">
        <v/>
      </c>
      <c r="BO25" s="133" t="str">
        <v/>
      </c>
      <c r="BP25" s="66"/>
      <c r="BQ25" s="198" t="s">
        <v>351</v>
      </c>
      <c r="BR25" s="125" t="str" cm="1">
        <f t="array" ref="BR25:BW25">TRANSPOSE(F432:F437)</f>
        <v>MA0001/2022-04-14T14:25:01/PR0001/OUT002/SR101_CORRECTION/2022-01</v>
      </c>
      <c r="BS25" s="132" t="str">
        <v>2022-01</v>
      </c>
      <c r="BT25" s="132">
        <v>2100</v>
      </c>
      <c r="BU25" s="135">
        <v>525000</v>
      </c>
      <c r="BV25" s="135">
        <v>36750</v>
      </c>
      <c r="BW25" s="136">
        <v>10500</v>
      </c>
      <c r="BY25" s="37">
        <f>COUNTIF($BR$4:$BR$34,BR25)</f>
        <v>1</v>
      </c>
      <c r="CA25" s="2" t="str">
        <f t="shared" si="16"/>
        <v>MA0001/PR0001/OUT002</v>
      </c>
      <c r="CB25" s="37">
        <f>COUNTIF($CA$4:$CA$34,CA25)</f>
        <v>6</v>
      </c>
    </row>
    <row r="26" spans="1:80" x14ac:dyDescent="0.35">
      <c r="A26" s="75"/>
      <c r="B26" s="75" t="s">
        <v>156</v>
      </c>
      <c r="C26" s="75"/>
      <c r="D26" s="75"/>
      <c r="E26" s="75"/>
      <c r="F26" s="81" t="s">
        <v>352</v>
      </c>
      <c r="G26" s="75"/>
      <c r="H26" s="75"/>
      <c r="I26" s="75"/>
      <c r="J26" s="75"/>
      <c r="K26" s="75"/>
      <c r="M26" s="66"/>
      <c r="N26" s="137" t="str">
        <f t="shared" si="2"/>
        <v>MA0001/2022-04-14T14:25:01</v>
      </c>
      <c r="O26" s="205" t="str">
        <f t="shared" si="2"/>
        <v>C</v>
      </c>
      <c r="P26" s="138" t="str">
        <f t="shared" si="3"/>
        <v>2022-04-15T08:00:00</v>
      </c>
      <c r="Q26" s="138" t="str">
        <f t="shared" si="4"/>
        <v>MA0001</v>
      </c>
      <c r="R26" s="138" t="str">
        <f t="shared" si="5"/>
        <v>Scenario 10 - Complex Example for Corporate Group</v>
      </c>
      <c r="S26" s="138" t="str">
        <f t="shared" si="6"/>
        <v>2022-01-01</v>
      </c>
      <c r="T26" s="138" t="str">
        <f t="shared" si="7"/>
        <v>2022-03-31</v>
      </c>
      <c r="U26" s="139">
        <f t="shared" si="8"/>
        <v>6600</v>
      </c>
      <c r="V26" s="140">
        <f t="shared" si="9"/>
        <v>1650000</v>
      </c>
      <c r="W26" s="140">
        <f t="shared" si="10"/>
        <v>115500</v>
      </c>
      <c r="X26" s="141">
        <f t="shared" si="11"/>
        <v>33000</v>
      </c>
      <c r="Y26" s="66"/>
      <c r="Z26" s="137" t="str">
        <f t="shared" ref="Z26:AK26" si="32">Z25</f>
        <v>PR0001</v>
      </c>
      <c r="AA26" s="138" t="str">
        <f t="shared" si="32"/>
        <v>Bureaux de Change Ltd (North)</v>
      </c>
      <c r="AB26" s="138" t="str">
        <f t="shared" si="32"/>
        <v>The Bureaux</v>
      </c>
      <c r="AC26" s="138" t="str">
        <f t="shared" si="32"/>
        <v>Salford</v>
      </c>
      <c r="AD26" s="138" t="str">
        <f t="shared" si="32"/>
        <v>Manchester</v>
      </c>
      <c r="AE26" s="138" t="str">
        <f t="shared" si="32"/>
        <v/>
      </c>
      <c r="AF26" s="138" t="str">
        <f t="shared" si="32"/>
        <v/>
      </c>
      <c r="AG26" s="138" t="str">
        <f t="shared" si="32"/>
        <v>M60 2ZR</v>
      </c>
      <c r="AH26" s="138" t="str">
        <f t="shared" si="32"/>
        <v>GB</v>
      </c>
      <c r="AI26" s="138" t="str">
        <f t="shared" si="32"/>
        <v>+441111111111</v>
      </c>
      <c r="AJ26" s="138" t="str">
        <f t="shared" si="32"/>
        <v>bureauxhq@dechangeltd.co.uk</v>
      </c>
      <c r="AK26" s="142" t="str">
        <f t="shared" si="32"/>
        <v>GB  111 1111 11</v>
      </c>
      <c r="AL26" s="66"/>
      <c r="AM26" s="137" t="str">
        <f t="shared" ref="AM26:BF26" si="33">AM25</f>
        <v>OUT002</v>
      </c>
      <c r="AN26" s="138" t="str">
        <f t="shared" si="33"/>
        <v>BDC Birmingham Ltd</v>
      </c>
      <c r="AO26" s="138" t="str">
        <f t="shared" si="33"/>
        <v>New Villa Building</v>
      </c>
      <c r="AP26" s="138" t="str">
        <f t="shared" si="33"/>
        <v>Chad Valley St</v>
      </c>
      <c r="AQ26" s="138" t="str">
        <f t="shared" si="33"/>
        <v>Birmingham</v>
      </c>
      <c r="AR26" s="138" t="str">
        <f t="shared" si="33"/>
        <v/>
      </c>
      <c r="AS26" s="138" t="str">
        <f t="shared" si="33"/>
        <v/>
      </c>
      <c r="AT26" s="138" t="str">
        <f t="shared" si="33"/>
        <v>B15 9OP</v>
      </c>
      <c r="AU26" s="138"/>
      <c r="AV26" s="138"/>
      <c r="AW26" s="138" t="str">
        <f t="shared" si="33"/>
        <v/>
      </c>
      <c r="AX26" s="138" t="str">
        <f t="shared" si="33"/>
        <v>Steven Brummy</v>
      </c>
      <c r="AY26" s="138" t="str">
        <f t="shared" si="33"/>
        <v>+442224567890</v>
      </c>
      <c r="AZ26" s="138" t="str">
        <f t="shared" si="33"/>
        <v>steven.brummy@dechangeltd.co.uk</v>
      </c>
      <c r="BA26" s="138" t="str">
        <f t="shared" si="33"/>
        <v/>
      </c>
      <c r="BB26" s="138" t="str">
        <f t="shared" si="33"/>
        <v>34567890</v>
      </c>
      <c r="BC26" s="138" t="str">
        <f t="shared" si="33"/>
        <v>000 0000 02</v>
      </c>
      <c r="BD26" s="138" t="str">
        <f t="shared" si="33"/>
        <v>6051</v>
      </c>
      <c r="BE26" s="138" t="str">
        <f t="shared" si="33"/>
        <v>2013-12-01</v>
      </c>
      <c r="BF26" s="142" t="str">
        <f t="shared" si="33"/>
        <v/>
      </c>
      <c r="BG26" s="66"/>
      <c r="BH26" s="137" t="str">
        <f t="shared" ref="BH26:BO26" si="34">BH25</f>
        <v>SR101_CORRECTION</v>
      </c>
      <c r="BI26" s="143" t="str">
        <f t="shared" si="34"/>
        <v>112299</v>
      </c>
      <c r="BJ26" s="143" t="str">
        <f t="shared" si="34"/>
        <v>11170008</v>
      </c>
      <c r="BK26" s="138" t="str">
        <f t="shared" si="34"/>
        <v>BDC Group Limited</v>
      </c>
      <c r="BL26" s="138" t="str">
        <f t="shared" si="34"/>
        <v/>
      </c>
      <c r="BM26" s="138" t="str">
        <f t="shared" si="34"/>
        <v>GBP</v>
      </c>
      <c r="BN26" s="138" t="str">
        <f t="shared" si="34"/>
        <v/>
      </c>
      <c r="BO26" s="142" t="str">
        <f t="shared" si="34"/>
        <v/>
      </c>
      <c r="BP26" s="66"/>
      <c r="BQ26" s="198" t="s">
        <v>353</v>
      </c>
      <c r="BR26" s="144" t="str" cm="1">
        <f t="array" ref="BR26:BW26">TRANSPOSE(F440:F445)</f>
        <v>MA0001/2022-04-14T14:25:01/PR0001/OUT002/SR101_CORRECTION/2022-02</v>
      </c>
      <c r="BS26" s="66" t="str">
        <v>2022-02</v>
      </c>
      <c r="BT26" s="66">
        <v>2200</v>
      </c>
      <c r="BU26" s="145">
        <v>550000</v>
      </c>
      <c r="BV26" s="145">
        <v>38500</v>
      </c>
      <c r="BW26" s="146">
        <v>11000</v>
      </c>
      <c r="BY26" s="37">
        <f>COUNTIF($BR$4:$BR$34,BR26)</f>
        <v>1</v>
      </c>
      <c r="CA26" s="2" t="str">
        <f t="shared" si="16"/>
        <v>MA0001/PR0001/OUT002</v>
      </c>
      <c r="CB26" s="37">
        <f>COUNTIF($CA$4:$CA$34,CA26)</f>
        <v>6</v>
      </c>
    </row>
    <row r="27" spans="1:80" ht="15" thickBot="1" x14ac:dyDescent="0.4">
      <c r="A27" s="75"/>
      <c r="B27" s="75" t="s">
        <v>160</v>
      </c>
      <c r="C27" s="75"/>
      <c r="D27" s="75"/>
      <c r="E27" s="75"/>
      <c r="F27" s="76" t="s">
        <v>354</v>
      </c>
      <c r="G27" s="75"/>
      <c r="H27" s="75"/>
      <c r="I27" s="75"/>
      <c r="J27" s="75"/>
      <c r="K27" s="75"/>
      <c r="M27" s="66"/>
      <c r="N27" s="147" t="str">
        <f t="shared" si="2"/>
        <v>MA0001/2022-04-14T14:25:01</v>
      </c>
      <c r="O27" s="206" t="str">
        <f t="shared" si="2"/>
        <v>C</v>
      </c>
      <c r="P27" s="148" t="str">
        <f t="shared" si="3"/>
        <v>2022-04-15T08:00:00</v>
      </c>
      <c r="Q27" s="148" t="str">
        <f t="shared" si="4"/>
        <v>MA0001</v>
      </c>
      <c r="R27" s="148" t="str">
        <f t="shared" si="5"/>
        <v>Scenario 10 - Complex Example for Corporate Group</v>
      </c>
      <c r="S27" s="148" t="str">
        <f t="shared" si="6"/>
        <v>2022-01-01</v>
      </c>
      <c r="T27" s="148" t="str">
        <f t="shared" si="7"/>
        <v>2022-03-31</v>
      </c>
      <c r="U27" s="149">
        <f t="shared" si="8"/>
        <v>6600</v>
      </c>
      <c r="V27" s="150">
        <f t="shared" si="9"/>
        <v>1650000</v>
      </c>
      <c r="W27" s="150">
        <f t="shared" si="10"/>
        <v>115500</v>
      </c>
      <c r="X27" s="151">
        <f t="shared" si="11"/>
        <v>33000</v>
      </c>
      <c r="Y27" s="66"/>
      <c r="Z27" s="147" t="str">
        <f t="shared" ref="Z27:AK27" si="35">Z26</f>
        <v>PR0001</v>
      </c>
      <c r="AA27" s="148" t="str">
        <f t="shared" si="35"/>
        <v>Bureaux de Change Ltd (North)</v>
      </c>
      <c r="AB27" s="148" t="str">
        <f t="shared" si="35"/>
        <v>The Bureaux</v>
      </c>
      <c r="AC27" s="148" t="str">
        <f t="shared" si="35"/>
        <v>Salford</v>
      </c>
      <c r="AD27" s="148" t="str">
        <f t="shared" si="35"/>
        <v>Manchester</v>
      </c>
      <c r="AE27" s="148" t="str">
        <f t="shared" si="35"/>
        <v/>
      </c>
      <c r="AF27" s="148" t="str">
        <f t="shared" si="35"/>
        <v/>
      </c>
      <c r="AG27" s="148" t="str">
        <f t="shared" si="35"/>
        <v>M60 2ZR</v>
      </c>
      <c r="AH27" s="148" t="str">
        <f t="shared" si="35"/>
        <v>GB</v>
      </c>
      <c r="AI27" s="148" t="str">
        <f t="shared" si="35"/>
        <v>+441111111111</v>
      </c>
      <c r="AJ27" s="148" t="str">
        <f t="shared" si="35"/>
        <v>bureauxhq@dechangeltd.co.uk</v>
      </c>
      <c r="AK27" s="152" t="str">
        <f t="shared" si="35"/>
        <v>GB  111 1111 11</v>
      </c>
      <c r="AL27" s="66"/>
      <c r="AM27" s="147" t="str">
        <f t="shared" ref="AM27:BF27" si="36">AM26</f>
        <v>OUT002</v>
      </c>
      <c r="AN27" s="148" t="str">
        <f t="shared" si="36"/>
        <v>BDC Birmingham Ltd</v>
      </c>
      <c r="AO27" s="148" t="str">
        <f t="shared" si="36"/>
        <v>New Villa Building</v>
      </c>
      <c r="AP27" s="148" t="str">
        <f t="shared" si="36"/>
        <v>Chad Valley St</v>
      </c>
      <c r="AQ27" s="148" t="str">
        <f t="shared" si="36"/>
        <v>Birmingham</v>
      </c>
      <c r="AR27" s="148" t="str">
        <f t="shared" si="36"/>
        <v/>
      </c>
      <c r="AS27" s="148" t="str">
        <f t="shared" si="36"/>
        <v/>
      </c>
      <c r="AT27" s="148" t="str">
        <f t="shared" si="36"/>
        <v>B15 9OP</v>
      </c>
      <c r="AU27" s="148"/>
      <c r="AV27" s="148"/>
      <c r="AW27" s="148" t="str">
        <f t="shared" si="36"/>
        <v/>
      </c>
      <c r="AX27" s="148" t="str">
        <f t="shared" si="36"/>
        <v>Steven Brummy</v>
      </c>
      <c r="AY27" s="148" t="str">
        <f t="shared" si="36"/>
        <v>+442224567890</v>
      </c>
      <c r="AZ27" s="148" t="str">
        <f t="shared" si="36"/>
        <v>steven.brummy@dechangeltd.co.uk</v>
      </c>
      <c r="BA27" s="148" t="str">
        <f t="shared" si="36"/>
        <v/>
      </c>
      <c r="BB27" s="148" t="str">
        <f t="shared" si="36"/>
        <v>34567890</v>
      </c>
      <c r="BC27" s="148" t="str">
        <f t="shared" si="36"/>
        <v>000 0000 02</v>
      </c>
      <c r="BD27" s="148" t="str">
        <f t="shared" si="36"/>
        <v>6051</v>
      </c>
      <c r="BE27" s="148" t="str">
        <f t="shared" si="36"/>
        <v>2013-12-01</v>
      </c>
      <c r="BF27" s="152" t="str">
        <f t="shared" si="36"/>
        <v/>
      </c>
      <c r="BG27" s="66"/>
      <c r="BH27" s="147" t="str">
        <f t="shared" ref="BH27:BO27" si="37">BH26</f>
        <v>SR101_CORRECTION</v>
      </c>
      <c r="BI27" s="153" t="str">
        <f t="shared" si="37"/>
        <v>112299</v>
      </c>
      <c r="BJ27" s="153" t="str">
        <f t="shared" si="37"/>
        <v>11170008</v>
      </c>
      <c r="BK27" s="148" t="str">
        <f t="shared" si="37"/>
        <v>BDC Group Limited</v>
      </c>
      <c r="BL27" s="148" t="str">
        <f t="shared" si="37"/>
        <v/>
      </c>
      <c r="BM27" s="148" t="str">
        <f t="shared" si="37"/>
        <v>GBP</v>
      </c>
      <c r="BN27" s="148" t="str">
        <f t="shared" si="37"/>
        <v/>
      </c>
      <c r="BO27" s="152" t="str">
        <f t="shared" si="37"/>
        <v/>
      </c>
      <c r="BP27" s="66"/>
      <c r="BQ27" s="198" t="s">
        <v>355</v>
      </c>
      <c r="BR27" s="154" t="str" cm="1">
        <f t="array" ref="BR27:BW27">TRANSPOSE(F448:F453)</f>
        <v>MA0001/2022-04-14T14:25:01/PR0001/OUT002/SR101_CORRECTION/2022-03</v>
      </c>
      <c r="BS27" s="155" t="str">
        <v>2022-03</v>
      </c>
      <c r="BT27" s="155">
        <v>2300</v>
      </c>
      <c r="BU27" s="156">
        <v>575000</v>
      </c>
      <c r="BV27" s="156">
        <v>40250</v>
      </c>
      <c r="BW27" s="157">
        <v>11500</v>
      </c>
      <c r="BY27" s="37">
        <f>COUNTIF($BR$4:$BR$34,BR27)</f>
        <v>1</v>
      </c>
      <c r="CA27" s="2" t="str">
        <f t="shared" si="16"/>
        <v>MA0001/PR0001/OUT002</v>
      </c>
      <c r="CB27" s="37">
        <f>COUNTIF($CA$4:$CA$34,CA27)</f>
        <v>6</v>
      </c>
    </row>
    <row r="28" spans="1:80" x14ac:dyDescent="0.35">
      <c r="A28" s="75"/>
      <c r="B28" s="75"/>
      <c r="C28" s="75"/>
      <c r="D28" s="75"/>
      <c r="E28" s="75"/>
      <c r="F28" s="76"/>
      <c r="G28" s="75"/>
      <c r="H28" s="75"/>
      <c r="I28" s="75"/>
      <c r="J28" s="75"/>
      <c r="K28" s="75"/>
      <c r="N28" s="38"/>
      <c r="O28" s="38"/>
      <c r="P28" s="38"/>
      <c r="Q28" s="38"/>
      <c r="R28" s="38"/>
      <c r="S28" s="38"/>
      <c r="T28" s="38"/>
      <c r="U28" s="54"/>
      <c r="V28" s="55"/>
      <c r="W28" s="55"/>
      <c r="X28" s="55"/>
      <c r="Z28" s="38"/>
      <c r="AA28" s="38"/>
      <c r="AB28" s="38"/>
      <c r="AC28" s="38"/>
      <c r="AD28" s="38"/>
      <c r="AE28" s="38"/>
      <c r="AF28" s="38"/>
      <c r="AG28" s="38"/>
      <c r="AH28" s="38"/>
      <c r="AI28" s="38"/>
      <c r="AJ28" s="38"/>
      <c r="AK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64"/>
      <c r="BJ28" s="64"/>
      <c r="BK28" s="38"/>
      <c r="BL28" s="38"/>
      <c r="BM28" s="38"/>
      <c r="BN28" s="38"/>
      <c r="BO28" s="38"/>
      <c r="BU28" s="56"/>
      <c r="BV28" s="56"/>
      <c r="BW28" s="56"/>
    </row>
    <row r="29" spans="1:80" x14ac:dyDescent="0.35">
      <c r="A29" s="75"/>
      <c r="B29" s="75"/>
      <c r="C29" s="74" t="s">
        <v>356</v>
      </c>
      <c r="D29" s="75"/>
      <c r="E29" s="75"/>
      <c r="F29" s="76"/>
      <c r="G29" s="75"/>
      <c r="H29" s="75"/>
      <c r="I29" s="75"/>
      <c r="J29" s="75"/>
      <c r="K29" s="75"/>
      <c r="N29" s="38"/>
      <c r="O29" s="38"/>
      <c r="P29" s="38"/>
      <c r="Q29" s="38"/>
      <c r="R29" s="38"/>
      <c r="S29" s="38"/>
      <c r="T29" s="38"/>
      <c r="U29" s="54"/>
      <c r="V29" s="55"/>
      <c r="W29" s="55"/>
      <c r="X29" s="55"/>
      <c r="Z29" s="38"/>
      <c r="AA29" s="38"/>
      <c r="AB29" s="38"/>
      <c r="AC29" s="38"/>
      <c r="AD29" s="38"/>
      <c r="AE29" s="38"/>
      <c r="AF29" s="38"/>
      <c r="AG29" s="38"/>
      <c r="AH29" s="38"/>
      <c r="AI29" s="38"/>
      <c r="AJ29" s="38"/>
      <c r="AK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64"/>
      <c r="BJ29" s="64"/>
      <c r="BK29" s="38"/>
      <c r="BL29" s="38"/>
      <c r="BM29" s="38"/>
      <c r="BN29" s="38"/>
      <c r="BO29" s="38"/>
      <c r="BU29" s="56"/>
      <c r="BV29" s="56"/>
      <c r="BW29" s="56"/>
    </row>
    <row r="30" spans="1:80" x14ac:dyDescent="0.35">
      <c r="A30" s="75"/>
      <c r="B30" s="75"/>
      <c r="C30" s="75" t="s">
        <v>166</v>
      </c>
      <c r="D30" s="75"/>
      <c r="E30" s="75"/>
      <c r="F30" s="76" t="s">
        <v>357</v>
      </c>
      <c r="G30" s="75"/>
      <c r="H30" s="75"/>
      <c r="I30" s="75"/>
      <c r="J30" s="75"/>
      <c r="K30" s="75"/>
      <c r="N30" s="38"/>
      <c r="O30" s="38"/>
      <c r="P30" s="38"/>
      <c r="Q30" s="38"/>
      <c r="R30" s="38"/>
      <c r="S30" s="38"/>
      <c r="T30" s="38"/>
      <c r="U30" s="54"/>
      <c r="V30" s="55"/>
      <c r="W30" s="55"/>
      <c r="X30" s="55"/>
      <c r="Z30" s="38"/>
      <c r="AA30" s="38"/>
      <c r="AB30" s="38"/>
      <c r="AC30" s="38"/>
      <c r="AD30" s="38"/>
      <c r="AE30" s="38"/>
      <c r="AF30" s="38"/>
      <c r="AG30" s="38"/>
      <c r="AH30" s="38"/>
      <c r="AI30" s="38"/>
      <c r="AJ30" s="38"/>
      <c r="AK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64"/>
      <c r="BJ30" s="64"/>
      <c r="BK30" s="38"/>
      <c r="BL30" s="38"/>
      <c r="BM30" s="38"/>
      <c r="BN30" s="38"/>
      <c r="BO30" s="38"/>
      <c r="BU30" s="56"/>
      <c r="BV30" s="56"/>
      <c r="BW30" s="56"/>
    </row>
    <row r="31" spans="1:80" ht="15" thickBot="1" x14ac:dyDescent="0.4">
      <c r="A31" s="75"/>
      <c r="B31" s="75"/>
      <c r="C31" s="75" t="s">
        <v>170</v>
      </c>
      <c r="D31" s="75"/>
      <c r="E31" s="75"/>
      <c r="F31" s="76" t="s">
        <v>323</v>
      </c>
      <c r="G31" s="75"/>
      <c r="H31" s="75"/>
      <c r="I31" s="75"/>
      <c r="J31" s="75"/>
      <c r="K31" s="75"/>
      <c r="M31" s="207" t="s">
        <v>358</v>
      </c>
      <c r="N31" s="38"/>
      <c r="O31" s="38"/>
      <c r="P31" s="38"/>
      <c r="Q31" s="38"/>
      <c r="R31" s="38"/>
      <c r="S31" s="38"/>
      <c r="T31" s="38"/>
      <c r="U31" s="54"/>
      <c r="V31" s="55"/>
      <c r="W31" s="55"/>
      <c r="X31" s="55"/>
      <c r="Z31" s="38"/>
      <c r="AA31" s="38"/>
      <c r="AB31" s="38"/>
      <c r="AC31" s="38"/>
      <c r="AD31" s="38"/>
      <c r="AE31" s="38"/>
      <c r="AF31" s="38"/>
      <c r="AG31" s="38"/>
      <c r="AH31" s="38"/>
      <c r="AI31" s="38"/>
      <c r="AJ31" s="38"/>
      <c r="AK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64"/>
      <c r="BJ31" s="64"/>
      <c r="BK31" s="38"/>
      <c r="BL31" s="38"/>
      <c r="BM31" s="38"/>
      <c r="BN31" s="38"/>
      <c r="BO31" s="38"/>
      <c r="BU31" s="56"/>
      <c r="BV31" s="56"/>
      <c r="BW31" s="56"/>
    </row>
    <row r="32" spans="1:80" x14ac:dyDescent="0.35">
      <c r="A32" s="75"/>
      <c r="B32" s="75"/>
      <c r="C32" s="75" t="s">
        <v>173</v>
      </c>
      <c r="D32" s="75"/>
      <c r="E32" s="75"/>
      <c r="F32" s="76" t="s">
        <v>359</v>
      </c>
      <c r="G32" s="75"/>
      <c r="H32" s="75"/>
      <c r="I32" s="75"/>
      <c r="J32" s="75"/>
      <c r="K32" s="75"/>
      <c r="M32" s="87"/>
      <c r="N32" s="158" t="str" cm="1">
        <f t="array" ref="N32:X32">TRANSPOSE(F457:F467)</f>
        <v>MA0002/2022-04-15T00:00:00</v>
      </c>
      <c r="O32" s="166" t="str">
        <v/>
      </c>
      <c r="P32" s="159" t="str">
        <v>2022-04-15T00:00:00</v>
      </c>
      <c r="Q32" s="159" t="str">
        <v>MA0002</v>
      </c>
      <c r="R32" s="159" t="str">
        <v>Scenario 1 - Simple Example for Small Trader</v>
      </c>
      <c r="S32" s="159" t="str">
        <v>2022-01-01</v>
      </c>
      <c r="T32" s="159" t="str">
        <v>2022-03-31</v>
      </c>
      <c r="U32" s="160">
        <v>800</v>
      </c>
      <c r="V32" s="161">
        <v>12000</v>
      </c>
      <c r="W32" s="161">
        <v>130</v>
      </c>
      <c r="X32" s="162">
        <v>240</v>
      </c>
      <c r="Y32" s="163"/>
      <c r="Z32" s="164" t="str" cm="1">
        <f t="array" ref="Z32:AK32">TRANSPOSE(F470:F481)&amp;""</f>
        <v/>
      </c>
      <c r="AA32" s="159" t="str">
        <v/>
      </c>
      <c r="AB32" s="159" t="str">
        <v/>
      </c>
      <c r="AC32" s="159" t="str">
        <v/>
      </c>
      <c r="AD32" s="159" t="str">
        <v/>
      </c>
      <c r="AE32" s="159" t="str">
        <v/>
      </c>
      <c r="AF32" s="159" t="str">
        <v/>
      </c>
      <c r="AG32" s="159" t="str">
        <v/>
      </c>
      <c r="AH32" s="159" t="str">
        <v/>
      </c>
      <c r="AI32" s="159" t="str">
        <v/>
      </c>
      <c r="AJ32" s="159" t="str">
        <v/>
      </c>
      <c r="AK32" s="165" t="str">
        <v/>
      </c>
      <c r="AL32" s="163"/>
      <c r="AM32" s="158" t="str" cm="1">
        <f t="array" ref="AM32:BF32">TRANSPOSE(F484:F503)</f>
        <v>OUT006</v>
      </c>
      <c r="AN32" s="166" t="str">
        <v>An Independent Shop</v>
      </c>
      <c r="AO32" s="166" t="str">
        <v>1 Highstreet</v>
      </c>
      <c r="AP32" s="166" t="str">
        <v>Supercalifragilistic</v>
      </c>
      <c r="AQ32" s="166" t="str">
        <v/>
      </c>
      <c r="AR32" s="166" t="str">
        <v/>
      </c>
      <c r="AS32" s="166" t="str">
        <v/>
      </c>
      <c r="AT32" s="166" t="str">
        <v>SU39 5GR</v>
      </c>
      <c r="AU32" s="166" t="str">
        <v>GB</v>
      </c>
      <c r="AV32" s="166" t="str">
        <v>Ms Mary Poppins</v>
      </c>
      <c r="AW32" s="166" t="str">
        <v>1964-08-27</v>
      </c>
      <c r="AX32" s="166" t="str">
        <v>Ms J Andrews</v>
      </c>
      <c r="AY32" s="166" t="str">
        <v>+446664567890</v>
      </c>
      <c r="AZ32" s="166" t="str">
        <v>mpops@indieshop.com</v>
      </c>
      <c r="BA32" s="166" t="str">
        <v>ZZ565656D</v>
      </c>
      <c r="BB32" s="166" t="str">
        <v/>
      </c>
      <c r="BC32" s="166" t="str">
        <v/>
      </c>
      <c r="BD32" s="166" t="str">
        <v>7922</v>
      </c>
      <c r="BE32" s="166" t="str">
        <v>2001-01-01</v>
      </c>
      <c r="BF32" s="167" t="str">
        <v>2022-04-01</v>
      </c>
      <c r="BG32" s="163"/>
      <c r="BH32" s="158" t="str" cm="1">
        <f t="array" ref="BH32:BO32">TRANSPOSE(F506:F513)</f>
        <v>SR401</v>
      </c>
      <c r="BI32" s="168" t="str">
        <v>666666</v>
      </c>
      <c r="BJ32" s="168" t="str">
        <v>66666666</v>
      </c>
      <c r="BK32" s="166" t="str">
        <v>Van Dyke &amp; Co</v>
      </c>
      <c r="BL32" s="166" t="str">
        <v/>
      </c>
      <c r="BM32" s="166" t="str">
        <v>GBP</v>
      </c>
      <c r="BN32" s="166" t="str">
        <v/>
      </c>
      <c r="BO32" s="167" t="str">
        <v/>
      </c>
      <c r="BP32" s="163"/>
      <c r="BQ32" s="163"/>
      <c r="BR32" s="158" t="str" cm="1">
        <f t="array" ref="BR32:BW32">TRANSPOSE(F516:F521)</f>
        <v>MA0002/2022-04-15T00:00:00//OUT006/SR401/2022-01</v>
      </c>
      <c r="BS32" s="166" t="str">
        <v>2022-01</v>
      </c>
      <c r="BT32" s="166">
        <v>500</v>
      </c>
      <c r="BU32" s="169">
        <v>7500</v>
      </c>
      <c r="BV32" s="169">
        <v>80</v>
      </c>
      <c r="BW32" s="170">
        <v>150</v>
      </c>
      <c r="BY32" s="37">
        <f>COUNTIF($BR$4:$BR$34,BR32)</f>
        <v>1</v>
      </c>
      <c r="CA32" s="2" t="str">
        <f>_xlfn.TEXTJOIN("/",FALSE,Q32,Z32,AM32)</f>
        <v>MA0002//OUT006</v>
      </c>
      <c r="CB32" s="37">
        <f>COUNTIF($CA$4:$CA$34,CA32)</f>
        <v>3</v>
      </c>
    </row>
    <row r="33" spans="1:90" x14ac:dyDescent="0.35">
      <c r="A33" s="75"/>
      <c r="B33" s="75"/>
      <c r="C33" s="75" t="s">
        <v>176</v>
      </c>
      <c r="D33" s="75"/>
      <c r="E33" s="75"/>
      <c r="F33" s="76" t="s">
        <v>360</v>
      </c>
      <c r="G33" s="75"/>
      <c r="H33" s="75"/>
      <c r="I33" s="75"/>
      <c r="J33" s="75"/>
      <c r="K33" s="75"/>
      <c r="M33" s="87"/>
      <c r="N33" s="171" t="str">
        <f t="shared" si="2"/>
        <v>MA0002/2022-04-15T00:00:00</v>
      </c>
      <c r="O33" s="172" t="str">
        <f t="shared" si="2"/>
        <v/>
      </c>
      <c r="P33" s="172" t="str">
        <f t="shared" si="3"/>
        <v>2022-04-15T00:00:00</v>
      </c>
      <c r="Q33" s="172" t="str">
        <f t="shared" si="4"/>
        <v>MA0002</v>
      </c>
      <c r="R33" s="172" t="str">
        <f t="shared" si="5"/>
        <v>Scenario 1 - Simple Example for Small Trader</v>
      </c>
      <c r="S33" s="172" t="str">
        <f t="shared" si="6"/>
        <v>2022-01-01</v>
      </c>
      <c r="T33" s="172" t="str">
        <f t="shared" si="7"/>
        <v>2022-03-31</v>
      </c>
      <c r="U33" s="173">
        <f t="shared" si="8"/>
        <v>800</v>
      </c>
      <c r="V33" s="174">
        <f t="shared" si="9"/>
        <v>12000</v>
      </c>
      <c r="W33" s="174">
        <f t="shared" si="10"/>
        <v>130</v>
      </c>
      <c r="X33" s="175">
        <f t="shared" si="11"/>
        <v>240</v>
      </c>
      <c r="Y33" s="163"/>
      <c r="Z33" s="171" t="str">
        <f t="shared" si="27"/>
        <v/>
      </c>
      <c r="AA33" s="172" t="str">
        <f t="shared" si="27"/>
        <v/>
      </c>
      <c r="AB33" s="172" t="str">
        <f t="shared" si="27"/>
        <v/>
      </c>
      <c r="AC33" s="172" t="str">
        <f t="shared" si="27"/>
        <v/>
      </c>
      <c r="AD33" s="172" t="str">
        <f t="shared" si="27"/>
        <v/>
      </c>
      <c r="AE33" s="172" t="str">
        <f t="shared" si="27"/>
        <v/>
      </c>
      <c r="AF33" s="172" t="str">
        <f t="shared" si="27"/>
        <v/>
      </c>
      <c r="AG33" s="172" t="str">
        <f t="shared" si="27"/>
        <v/>
      </c>
      <c r="AH33" s="172" t="str">
        <f t="shared" si="27"/>
        <v/>
      </c>
      <c r="AI33" s="172" t="str">
        <f t="shared" si="27"/>
        <v/>
      </c>
      <c r="AJ33" s="172" t="str">
        <f t="shared" si="27"/>
        <v/>
      </c>
      <c r="AK33" s="176" t="str">
        <f t="shared" si="27"/>
        <v/>
      </c>
      <c r="AL33" s="163"/>
      <c r="AM33" s="171" t="str">
        <f t="shared" ref="AM33:BF33" si="38">AM32</f>
        <v>OUT006</v>
      </c>
      <c r="AN33" s="172" t="str">
        <f t="shared" si="38"/>
        <v>An Independent Shop</v>
      </c>
      <c r="AO33" s="172" t="str">
        <f t="shared" si="38"/>
        <v>1 Highstreet</v>
      </c>
      <c r="AP33" s="172" t="str">
        <f t="shared" si="38"/>
        <v>Supercalifragilistic</v>
      </c>
      <c r="AQ33" s="172" t="str">
        <f t="shared" si="38"/>
        <v/>
      </c>
      <c r="AR33" s="172" t="str">
        <f t="shared" si="38"/>
        <v/>
      </c>
      <c r="AS33" s="172" t="str">
        <f t="shared" si="38"/>
        <v/>
      </c>
      <c r="AT33" s="172" t="str">
        <f t="shared" si="38"/>
        <v>SU39 5GR</v>
      </c>
      <c r="AU33" s="172"/>
      <c r="AV33" s="172"/>
      <c r="AW33" s="172" t="str">
        <f t="shared" si="38"/>
        <v>1964-08-27</v>
      </c>
      <c r="AX33" s="172" t="str">
        <f t="shared" si="38"/>
        <v>Ms J Andrews</v>
      </c>
      <c r="AY33" s="172" t="str">
        <f t="shared" si="38"/>
        <v>+446664567890</v>
      </c>
      <c r="AZ33" s="172" t="str">
        <f t="shared" si="38"/>
        <v>mpops@indieshop.com</v>
      </c>
      <c r="BA33" s="172" t="str">
        <f t="shared" si="38"/>
        <v>ZZ565656D</v>
      </c>
      <c r="BB33" s="172" t="str">
        <f t="shared" si="38"/>
        <v/>
      </c>
      <c r="BC33" s="172" t="str">
        <f t="shared" si="38"/>
        <v/>
      </c>
      <c r="BD33" s="172" t="str">
        <f t="shared" si="38"/>
        <v>7922</v>
      </c>
      <c r="BE33" s="172" t="str">
        <f t="shared" si="38"/>
        <v>2001-01-01</v>
      </c>
      <c r="BF33" s="176" t="str">
        <f t="shared" si="38"/>
        <v>2022-04-01</v>
      </c>
      <c r="BG33" s="163"/>
      <c r="BH33" s="171" t="str">
        <f t="shared" ref="BH33:BO33" si="39">BH32</f>
        <v>SR401</v>
      </c>
      <c r="BI33" s="177" t="str">
        <f t="shared" si="39"/>
        <v>666666</v>
      </c>
      <c r="BJ33" s="177" t="str">
        <f t="shared" si="39"/>
        <v>66666666</v>
      </c>
      <c r="BK33" s="172" t="str">
        <f t="shared" si="39"/>
        <v>Van Dyke &amp; Co</v>
      </c>
      <c r="BL33" s="172" t="str">
        <f t="shared" si="39"/>
        <v/>
      </c>
      <c r="BM33" s="172" t="str">
        <f t="shared" si="39"/>
        <v>GBP</v>
      </c>
      <c r="BN33" s="172" t="str">
        <f t="shared" si="39"/>
        <v/>
      </c>
      <c r="BO33" s="176" t="str">
        <f t="shared" si="39"/>
        <v/>
      </c>
      <c r="BP33" s="163"/>
      <c r="BQ33" s="163"/>
      <c r="BR33" s="178" t="str" cm="1">
        <f t="array" ref="BR33:BW33">TRANSPOSE(F524:F529)</f>
        <v>MA0002/2022-04-15T00:00:00//OUT006/SR401/2022-02</v>
      </c>
      <c r="BS33" s="163" t="str">
        <v>2022-02</v>
      </c>
      <c r="BT33" s="163">
        <v>250</v>
      </c>
      <c r="BU33" s="179">
        <v>3750</v>
      </c>
      <c r="BV33" s="179">
        <v>40</v>
      </c>
      <c r="BW33" s="180">
        <v>75</v>
      </c>
      <c r="BY33" s="37">
        <f>COUNTIF($BR$4:$BR$34,BR33)</f>
        <v>1</v>
      </c>
      <c r="CA33" s="2" t="str">
        <f>_xlfn.TEXTJOIN("/",FALSE,Q33,Z33,AM33)</f>
        <v>MA0002//OUT006</v>
      </c>
      <c r="CB33" s="37">
        <f>COUNTIF($CA$4:$CA$34,CA33)</f>
        <v>3</v>
      </c>
    </row>
    <row r="34" spans="1:90" ht="15" thickBot="1" x14ac:dyDescent="0.4">
      <c r="A34" s="75"/>
      <c r="B34" s="75"/>
      <c r="C34" s="75" t="s">
        <v>178</v>
      </c>
      <c r="D34" s="75"/>
      <c r="E34" s="75"/>
      <c r="F34" s="76" t="s">
        <v>361</v>
      </c>
      <c r="G34" s="75"/>
      <c r="H34" s="75"/>
      <c r="I34" s="75"/>
      <c r="J34" s="75"/>
      <c r="K34" s="75"/>
      <c r="M34" s="87"/>
      <c r="N34" s="181" t="str">
        <f t="shared" si="2"/>
        <v>MA0002/2022-04-15T00:00:00</v>
      </c>
      <c r="O34" s="182" t="str">
        <f t="shared" si="2"/>
        <v/>
      </c>
      <c r="P34" s="182" t="str">
        <f t="shared" si="3"/>
        <v>2022-04-15T00:00:00</v>
      </c>
      <c r="Q34" s="182" t="str">
        <f t="shared" si="4"/>
        <v>MA0002</v>
      </c>
      <c r="R34" s="182" t="str">
        <f t="shared" si="5"/>
        <v>Scenario 1 - Simple Example for Small Trader</v>
      </c>
      <c r="S34" s="182" t="str">
        <f t="shared" si="6"/>
        <v>2022-01-01</v>
      </c>
      <c r="T34" s="182" t="str">
        <f t="shared" si="7"/>
        <v>2022-03-31</v>
      </c>
      <c r="U34" s="183">
        <f t="shared" si="8"/>
        <v>800</v>
      </c>
      <c r="V34" s="184">
        <f t="shared" si="9"/>
        <v>12000</v>
      </c>
      <c r="W34" s="184">
        <f t="shared" si="10"/>
        <v>130</v>
      </c>
      <c r="X34" s="185">
        <f t="shared" si="11"/>
        <v>240</v>
      </c>
      <c r="Y34" s="163"/>
      <c r="Z34" s="181" t="str">
        <f t="shared" si="27"/>
        <v/>
      </c>
      <c r="AA34" s="182" t="str">
        <f t="shared" si="27"/>
        <v/>
      </c>
      <c r="AB34" s="182" t="str">
        <f t="shared" si="27"/>
        <v/>
      </c>
      <c r="AC34" s="182" t="str">
        <f t="shared" si="27"/>
        <v/>
      </c>
      <c r="AD34" s="182" t="str">
        <f t="shared" si="27"/>
        <v/>
      </c>
      <c r="AE34" s="182" t="str">
        <f t="shared" si="27"/>
        <v/>
      </c>
      <c r="AF34" s="182" t="str">
        <f t="shared" si="27"/>
        <v/>
      </c>
      <c r="AG34" s="182" t="str">
        <f t="shared" si="27"/>
        <v/>
      </c>
      <c r="AH34" s="182" t="str">
        <f t="shared" si="27"/>
        <v/>
      </c>
      <c r="AI34" s="182" t="str">
        <f t="shared" si="27"/>
        <v/>
      </c>
      <c r="AJ34" s="182" t="str">
        <f t="shared" si="27"/>
        <v/>
      </c>
      <c r="AK34" s="186" t="str">
        <f t="shared" si="27"/>
        <v/>
      </c>
      <c r="AL34" s="163"/>
      <c r="AM34" s="181" t="str">
        <f t="shared" ref="AM34:BF34" si="40">AM33</f>
        <v>OUT006</v>
      </c>
      <c r="AN34" s="182" t="str">
        <f t="shared" si="40"/>
        <v>An Independent Shop</v>
      </c>
      <c r="AO34" s="182" t="str">
        <f t="shared" si="40"/>
        <v>1 Highstreet</v>
      </c>
      <c r="AP34" s="182" t="str">
        <f t="shared" si="40"/>
        <v>Supercalifragilistic</v>
      </c>
      <c r="AQ34" s="182" t="str">
        <f t="shared" si="40"/>
        <v/>
      </c>
      <c r="AR34" s="182" t="str">
        <f t="shared" si="40"/>
        <v/>
      </c>
      <c r="AS34" s="182" t="str">
        <f t="shared" si="40"/>
        <v/>
      </c>
      <c r="AT34" s="182" t="str">
        <f t="shared" si="40"/>
        <v>SU39 5GR</v>
      </c>
      <c r="AU34" s="182"/>
      <c r="AV34" s="182"/>
      <c r="AW34" s="182" t="str">
        <f t="shared" si="40"/>
        <v>1964-08-27</v>
      </c>
      <c r="AX34" s="182" t="str">
        <f t="shared" si="40"/>
        <v>Ms J Andrews</v>
      </c>
      <c r="AY34" s="182" t="str">
        <f t="shared" si="40"/>
        <v>+446664567890</v>
      </c>
      <c r="AZ34" s="182" t="str">
        <f t="shared" si="40"/>
        <v>mpops@indieshop.com</v>
      </c>
      <c r="BA34" s="182" t="str">
        <f t="shared" si="40"/>
        <v>ZZ565656D</v>
      </c>
      <c r="BB34" s="182" t="str">
        <f t="shared" si="40"/>
        <v/>
      </c>
      <c r="BC34" s="182" t="str">
        <f t="shared" si="40"/>
        <v/>
      </c>
      <c r="BD34" s="182" t="str">
        <f t="shared" si="40"/>
        <v>7922</v>
      </c>
      <c r="BE34" s="182" t="str">
        <f t="shared" si="40"/>
        <v>2001-01-01</v>
      </c>
      <c r="BF34" s="186" t="str">
        <f t="shared" si="40"/>
        <v>2022-04-01</v>
      </c>
      <c r="BG34" s="163"/>
      <c r="BH34" s="181" t="str">
        <f t="shared" ref="BH34:BO34" si="41">BH33</f>
        <v>SR401</v>
      </c>
      <c r="BI34" s="187" t="str">
        <f t="shared" si="41"/>
        <v>666666</v>
      </c>
      <c r="BJ34" s="187" t="str">
        <f t="shared" si="41"/>
        <v>66666666</v>
      </c>
      <c r="BK34" s="182" t="str">
        <f t="shared" si="41"/>
        <v>Van Dyke &amp; Co</v>
      </c>
      <c r="BL34" s="182" t="str">
        <f t="shared" si="41"/>
        <v/>
      </c>
      <c r="BM34" s="182" t="str">
        <f t="shared" si="41"/>
        <v>GBP</v>
      </c>
      <c r="BN34" s="182" t="str">
        <f t="shared" si="41"/>
        <v/>
      </c>
      <c r="BO34" s="186" t="str">
        <f t="shared" si="41"/>
        <v/>
      </c>
      <c r="BP34" s="163"/>
      <c r="BQ34" s="163"/>
      <c r="BR34" s="188" t="str" cm="1">
        <f t="array" ref="BR34:BW34">TRANSPOSE(F532:F537)</f>
        <v>MA0002/2022-04-15T00:00:00//OUT006/SR401/2022-03</v>
      </c>
      <c r="BS34" s="189" t="str">
        <v>2022-03</v>
      </c>
      <c r="BT34" s="189">
        <v>50</v>
      </c>
      <c r="BU34" s="190">
        <v>750</v>
      </c>
      <c r="BV34" s="190">
        <v>10</v>
      </c>
      <c r="BW34" s="191">
        <v>15</v>
      </c>
      <c r="BY34" s="37">
        <f>COUNTIF($BR$4:$BR$34,BR34)</f>
        <v>1</v>
      </c>
      <c r="CA34" s="2" t="str">
        <f>_xlfn.TEXTJOIN("/",FALSE,Q34,Z34,AM34)</f>
        <v>MA0002//OUT006</v>
      </c>
      <c r="CB34" s="37">
        <f>COUNTIF($CA$4:$CA$34,CA34)</f>
        <v>3</v>
      </c>
    </row>
    <row r="35" spans="1:90" x14ac:dyDescent="0.35">
      <c r="A35" s="75"/>
      <c r="B35" s="75"/>
      <c r="C35" s="75" t="s">
        <v>180</v>
      </c>
      <c r="D35" s="75"/>
      <c r="E35" s="75"/>
      <c r="F35" s="80" t="s">
        <v>336</v>
      </c>
      <c r="G35" s="75"/>
      <c r="H35" s="75"/>
      <c r="I35" s="75"/>
      <c r="J35" s="75"/>
      <c r="K35" s="75"/>
    </row>
    <row r="36" spans="1:90" x14ac:dyDescent="0.35">
      <c r="A36" s="75"/>
      <c r="B36" s="75"/>
      <c r="C36" s="75" t="s">
        <v>182</v>
      </c>
      <c r="D36" s="75"/>
      <c r="E36" s="75"/>
      <c r="F36" s="80" t="s">
        <v>336</v>
      </c>
      <c r="G36" s="75"/>
      <c r="H36" s="75"/>
      <c r="I36" s="75"/>
      <c r="J36" s="75"/>
      <c r="K36" s="75"/>
    </row>
    <row r="37" spans="1:90" x14ac:dyDescent="0.35">
      <c r="A37" s="75"/>
      <c r="B37" s="75"/>
      <c r="C37" s="75" t="s">
        <v>184</v>
      </c>
      <c r="D37" s="75"/>
      <c r="E37" s="75"/>
      <c r="F37" s="76" t="s">
        <v>362</v>
      </c>
      <c r="G37" s="75"/>
      <c r="H37" s="75"/>
      <c r="I37" s="75"/>
      <c r="J37" s="75"/>
      <c r="K37" s="75"/>
    </row>
    <row r="38" spans="1:90" x14ac:dyDescent="0.35">
      <c r="A38" s="75"/>
      <c r="B38" s="75"/>
      <c r="C38" s="75" t="s">
        <v>186</v>
      </c>
      <c r="D38" s="75"/>
      <c r="E38" s="75"/>
      <c r="F38" s="76" t="s">
        <v>348</v>
      </c>
      <c r="G38" s="75"/>
      <c r="H38" s="75"/>
      <c r="I38" s="75"/>
      <c r="J38" s="75"/>
      <c r="K38" s="75"/>
    </row>
    <row r="39" spans="1:90" x14ac:dyDescent="0.35">
      <c r="A39" s="75"/>
      <c r="B39" s="75"/>
      <c r="C39" s="75" t="s">
        <v>188</v>
      </c>
      <c r="D39" s="75"/>
      <c r="E39" s="75"/>
      <c r="F39" s="80" t="s">
        <v>336</v>
      </c>
      <c r="G39" s="75"/>
      <c r="H39" s="75"/>
      <c r="I39" s="75"/>
      <c r="J39" s="75"/>
      <c r="K39" s="75"/>
      <c r="BY39" s="2"/>
      <c r="BZ39" s="2"/>
      <c r="CB39" s="2"/>
      <c r="CD39" s="37"/>
      <c r="CE39" s="37"/>
      <c r="CG39" s="37"/>
    </row>
    <row r="40" spans="1:90" x14ac:dyDescent="0.35">
      <c r="A40" s="75"/>
      <c r="B40" s="75"/>
      <c r="C40" s="75" t="s">
        <v>191</v>
      </c>
      <c r="D40" s="75"/>
      <c r="E40" s="75"/>
      <c r="F40" s="80" t="s">
        <v>336</v>
      </c>
      <c r="G40" s="75"/>
      <c r="H40" s="75"/>
      <c r="I40" s="75"/>
      <c r="J40" s="75"/>
      <c r="K40" s="75"/>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I40" s="37"/>
      <c r="CJ40" s="37"/>
      <c r="CL40" s="37"/>
    </row>
    <row r="41" spans="1:90" x14ac:dyDescent="0.35">
      <c r="A41" s="75"/>
      <c r="B41" s="75"/>
      <c r="C41" s="75" t="s">
        <v>195</v>
      </c>
      <c r="D41" s="75"/>
      <c r="E41" s="75"/>
      <c r="F41" s="76" t="s">
        <v>363</v>
      </c>
      <c r="G41" s="75"/>
      <c r="H41" s="75"/>
      <c r="I41" s="75"/>
      <c r="J41" s="75"/>
      <c r="K41" s="75"/>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I41" s="37"/>
      <c r="CJ41" s="37"/>
      <c r="CL41" s="37"/>
    </row>
    <row r="42" spans="1:90" x14ac:dyDescent="0.35">
      <c r="A42" s="75"/>
      <c r="B42" s="75"/>
      <c r="C42" s="75" t="s">
        <v>198</v>
      </c>
      <c r="D42" s="75"/>
      <c r="E42" s="75"/>
      <c r="F42" s="80" t="s">
        <v>364</v>
      </c>
      <c r="G42" s="75"/>
      <c r="H42" s="75"/>
      <c r="I42" s="75"/>
      <c r="J42" s="75"/>
      <c r="K42" s="75"/>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I42" s="37"/>
      <c r="CJ42" s="37"/>
      <c r="CL42" s="37"/>
    </row>
    <row r="43" spans="1:90" x14ac:dyDescent="0.35">
      <c r="A43" s="75"/>
      <c r="B43" s="75"/>
      <c r="C43" s="75" t="s">
        <v>201</v>
      </c>
      <c r="D43" s="75"/>
      <c r="E43" s="75"/>
      <c r="F43" s="81" t="s">
        <v>365</v>
      </c>
      <c r="G43" s="75"/>
      <c r="H43" s="75"/>
      <c r="I43" s="75"/>
      <c r="J43" s="75"/>
      <c r="K43" s="75"/>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I43" s="37"/>
      <c r="CJ43" s="37"/>
      <c r="CL43" s="37"/>
    </row>
    <row r="44" spans="1:90" x14ac:dyDescent="0.35">
      <c r="A44" s="75"/>
      <c r="B44" s="75"/>
      <c r="C44" s="75" t="s">
        <v>366</v>
      </c>
      <c r="D44" s="75"/>
      <c r="E44" s="75"/>
      <c r="F44" s="211" t="s">
        <v>367</v>
      </c>
      <c r="G44" s="75"/>
      <c r="H44" s="75"/>
      <c r="I44" s="75"/>
      <c r="J44" s="75"/>
      <c r="K44" s="75"/>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I44" s="37"/>
      <c r="CJ44" s="37"/>
      <c r="CL44" s="37"/>
    </row>
    <row r="45" spans="1:90" x14ac:dyDescent="0.35">
      <c r="A45" s="75"/>
      <c r="B45" s="75"/>
      <c r="C45" s="75" t="s">
        <v>368</v>
      </c>
      <c r="D45" s="75"/>
      <c r="E45" s="75"/>
      <c r="F45" s="211" t="s">
        <v>369</v>
      </c>
      <c r="G45" s="75"/>
      <c r="H45" s="75"/>
      <c r="I45" s="75"/>
      <c r="J45" s="75"/>
      <c r="K45" s="7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I45" s="37"/>
      <c r="CJ45" s="37"/>
      <c r="CL45" s="37"/>
    </row>
    <row r="46" spans="1:90" x14ac:dyDescent="0.35">
      <c r="A46" s="75"/>
      <c r="B46" s="75"/>
      <c r="C46" s="75" t="s">
        <v>211</v>
      </c>
      <c r="D46" s="75"/>
      <c r="E46" s="75"/>
      <c r="F46" s="76" t="s">
        <v>370</v>
      </c>
      <c r="G46" s="75"/>
      <c r="H46" s="75"/>
      <c r="I46" s="75"/>
      <c r="J46" s="75"/>
      <c r="K46" s="75"/>
      <c r="BY46" s="2"/>
      <c r="BZ46" s="2"/>
      <c r="CB46" s="2"/>
      <c r="CD46" s="37"/>
      <c r="CE46" s="37"/>
      <c r="CG46" s="37"/>
    </row>
    <row r="47" spans="1:90" x14ac:dyDescent="0.35">
      <c r="A47" s="75"/>
      <c r="B47" s="75"/>
      <c r="C47" s="75" t="s">
        <v>214</v>
      </c>
      <c r="D47" s="75"/>
      <c r="E47" s="75"/>
      <c r="F47" s="76" t="s">
        <v>371</v>
      </c>
      <c r="G47" s="75"/>
      <c r="H47" s="75"/>
      <c r="I47" s="75"/>
      <c r="J47" s="75"/>
      <c r="K47" s="75"/>
      <c r="BY47" s="2"/>
      <c r="BZ47" s="2"/>
      <c r="CB47" s="2"/>
      <c r="CD47" s="37"/>
      <c r="CE47" s="37"/>
      <c r="CG47" s="37"/>
    </row>
    <row r="48" spans="1:90" x14ac:dyDescent="0.35">
      <c r="A48" s="75"/>
      <c r="B48" s="75"/>
      <c r="C48" s="75" t="s">
        <v>218</v>
      </c>
      <c r="D48" s="75"/>
      <c r="E48" s="75"/>
      <c r="F48" s="76" t="s">
        <v>372</v>
      </c>
      <c r="G48" s="75"/>
      <c r="H48" s="75"/>
      <c r="I48" s="75"/>
      <c r="J48" s="75"/>
      <c r="K48" s="75"/>
      <c r="BY48" s="2"/>
      <c r="BZ48" s="2"/>
      <c r="CB48" s="2"/>
      <c r="CD48" s="37"/>
      <c r="CE48" s="37"/>
      <c r="CG48" s="37"/>
    </row>
    <row r="49" spans="1:85" x14ac:dyDescent="0.35">
      <c r="A49" s="75"/>
      <c r="B49" s="75"/>
      <c r="C49" s="75" t="s">
        <v>221</v>
      </c>
      <c r="D49" s="75"/>
      <c r="E49" s="75"/>
      <c r="F49" s="80" t="s">
        <v>336</v>
      </c>
      <c r="G49" s="75"/>
      <c r="H49" s="75"/>
      <c r="I49" s="75"/>
      <c r="J49" s="75"/>
      <c r="K49" s="75"/>
      <c r="BY49" s="2"/>
      <c r="BZ49" s="2"/>
      <c r="CB49" s="2"/>
      <c r="CD49" s="37"/>
      <c r="CE49" s="37"/>
      <c r="CG49" s="37"/>
    </row>
    <row r="50" spans="1:85" x14ac:dyDescent="0.35">
      <c r="A50" s="75"/>
      <c r="B50" s="75"/>
      <c r="C50" s="75"/>
      <c r="D50" s="75"/>
      <c r="E50" s="75"/>
      <c r="F50" s="76"/>
      <c r="G50" s="75"/>
      <c r="H50" s="75"/>
      <c r="I50" s="75"/>
      <c r="J50" s="75"/>
      <c r="K50" s="75"/>
      <c r="BY50" s="2"/>
      <c r="BZ50" s="2"/>
      <c r="CB50" s="2"/>
      <c r="CD50" s="37"/>
      <c r="CE50" s="37"/>
      <c r="CG50" s="37"/>
    </row>
    <row r="51" spans="1:85" x14ac:dyDescent="0.35">
      <c r="A51" s="75"/>
      <c r="B51" s="75"/>
      <c r="C51" s="75"/>
      <c r="D51" s="74" t="s">
        <v>373</v>
      </c>
      <c r="E51" s="75"/>
      <c r="F51" s="76"/>
      <c r="G51" s="75"/>
      <c r="H51" s="75"/>
      <c r="I51" s="75"/>
      <c r="J51" s="75"/>
      <c r="K51" s="75"/>
      <c r="BY51" s="2"/>
      <c r="BZ51" s="2"/>
      <c r="CB51" s="2"/>
      <c r="CD51" s="37"/>
      <c r="CE51" s="37"/>
      <c r="CG51" s="37"/>
    </row>
    <row r="52" spans="1:85" x14ac:dyDescent="0.35">
      <c r="A52" s="75"/>
      <c r="B52" s="75"/>
      <c r="C52" s="75"/>
      <c r="D52" s="75" t="s">
        <v>374</v>
      </c>
      <c r="E52" s="75"/>
      <c r="F52" s="82" t="s">
        <v>375</v>
      </c>
      <c r="G52" s="75"/>
      <c r="H52" s="75"/>
      <c r="I52" s="75"/>
      <c r="J52" s="75"/>
      <c r="K52" s="75"/>
      <c r="BY52" s="2"/>
      <c r="BZ52" s="2"/>
      <c r="CB52" s="2"/>
      <c r="CD52" s="37"/>
      <c r="CE52" s="37"/>
      <c r="CG52" s="37"/>
    </row>
    <row r="53" spans="1:85" x14ac:dyDescent="0.35">
      <c r="A53" s="75"/>
      <c r="B53" s="75"/>
      <c r="C53" s="75"/>
      <c r="D53" s="75" t="s">
        <v>230</v>
      </c>
      <c r="E53" s="75"/>
      <c r="F53" s="76">
        <v>112288</v>
      </c>
      <c r="G53" s="75"/>
      <c r="H53" s="75"/>
      <c r="I53" s="75"/>
      <c r="J53" s="75"/>
      <c r="K53" s="75"/>
      <c r="BY53" s="2"/>
      <c r="BZ53" s="2"/>
      <c r="CB53" s="2"/>
      <c r="CD53" s="37"/>
      <c r="CE53" s="37"/>
      <c r="CG53" s="37"/>
    </row>
    <row r="54" spans="1:85" x14ac:dyDescent="0.35">
      <c r="A54" s="75"/>
      <c r="B54" s="75"/>
      <c r="C54" s="75"/>
      <c r="D54" s="75" t="s">
        <v>234</v>
      </c>
      <c r="E54" s="75"/>
      <c r="F54" s="76">
        <v>11170007</v>
      </c>
      <c r="G54" s="75"/>
      <c r="H54" s="75"/>
      <c r="I54" s="75"/>
      <c r="J54" s="75"/>
      <c r="K54" s="75"/>
      <c r="BY54" s="2"/>
      <c r="BZ54" s="2"/>
      <c r="CB54" s="2"/>
      <c r="CD54" s="37"/>
      <c r="CE54" s="37"/>
      <c r="CG54" s="37"/>
    </row>
    <row r="55" spans="1:85" x14ac:dyDescent="0.35">
      <c r="A55" s="75"/>
      <c r="B55" s="75"/>
      <c r="C55" s="75"/>
      <c r="D55" s="75" t="s">
        <v>238</v>
      </c>
      <c r="E55" s="75"/>
      <c r="F55" s="76" t="s">
        <v>376</v>
      </c>
      <c r="G55" s="75"/>
      <c r="H55" s="75"/>
      <c r="I55" s="75"/>
      <c r="J55" s="75"/>
      <c r="K55" s="75"/>
      <c r="BY55" s="2"/>
      <c r="BZ55" s="2"/>
      <c r="CB55" s="2"/>
      <c r="CD55" s="37"/>
      <c r="CE55" s="37"/>
      <c r="CG55" s="37"/>
    </row>
    <row r="56" spans="1:85" x14ac:dyDescent="0.35">
      <c r="A56" s="75"/>
      <c r="B56" s="75"/>
      <c r="C56" s="75"/>
      <c r="D56" s="75" t="s">
        <v>241</v>
      </c>
      <c r="E56" s="75"/>
      <c r="F56" s="83" t="s">
        <v>377</v>
      </c>
      <c r="G56" s="75"/>
      <c r="H56" s="75"/>
      <c r="I56" s="75"/>
      <c r="J56" s="75"/>
      <c r="K56" s="75"/>
      <c r="BY56" s="2"/>
      <c r="BZ56" s="2"/>
      <c r="CB56" s="2"/>
      <c r="CD56" s="37"/>
      <c r="CE56" s="37"/>
      <c r="CG56" s="37"/>
    </row>
    <row r="57" spans="1:85" x14ac:dyDescent="0.35">
      <c r="A57" s="75"/>
      <c r="B57" s="75"/>
      <c r="C57" s="75"/>
      <c r="D57" s="75" t="s">
        <v>245</v>
      </c>
      <c r="E57" s="75"/>
      <c r="F57" s="76" t="s">
        <v>378</v>
      </c>
      <c r="G57" s="75"/>
      <c r="H57" s="75"/>
      <c r="I57" s="75"/>
      <c r="J57" s="75"/>
      <c r="K57" s="75"/>
      <c r="BY57" s="2"/>
      <c r="BZ57" s="2"/>
      <c r="CB57" s="2"/>
      <c r="CD57" s="37"/>
      <c r="CE57" s="37"/>
      <c r="CG57" s="37"/>
    </row>
    <row r="58" spans="1:85" x14ac:dyDescent="0.35">
      <c r="A58" s="75"/>
      <c r="B58" s="75"/>
      <c r="C58" s="75"/>
      <c r="D58" s="75" t="s">
        <v>249</v>
      </c>
      <c r="E58" s="75"/>
      <c r="F58" s="80" t="s">
        <v>336</v>
      </c>
      <c r="G58" s="75"/>
      <c r="H58" s="75"/>
      <c r="I58" s="75"/>
      <c r="J58" s="75"/>
      <c r="K58" s="75"/>
      <c r="BY58" s="2"/>
      <c r="BZ58" s="2"/>
      <c r="CB58" s="2"/>
      <c r="CD58" s="37"/>
      <c r="CE58" s="37"/>
      <c r="CG58" s="37"/>
    </row>
    <row r="59" spans="1:85" x14ac:dyDescent="0.35">
      <c r="A59" s="75"/>
      <c r="B59" s="75"/>
      <c r="C59" s="75"/>
      <c r="D59" s="75" t="s">
        <v>379</v>
      </c>
      <c r="E59" s="75"/>
      <c r="F59" s="80" t="s">
        <v>336</v>
      </c>
      <c r="G59" s="75"/>
      <c r="H59" s="75"/>
      <c r="I59" s="75"/>
      <c r="J59" s="75"/>
      <c r="K59" s="75"/>
    </row>
    <row r="60" spans="1:85" x14ac:dyDescent="0.35">
      <c r="A60" s="75"/>
      <c r="B60" s="75"/>
      <c r="C60" s="75"/>
      <c r="D60" s="75"/>
      <c r="E60" s="75"/>
      <c r="F60" s="76"/>
      <c r="G60" s="75"/>
      <c r="H60" s="75"/>
      <c r="I60" s="75"/>
      <c r="J60" s="75"/>
      <c r="K60" s="75"/>
    </row>
    <row r="61" spans="1:85" x14ac:dyDescent="0.35">
      <c r="A61" s="75"/>
      <c r="B61" s="75"/>
      <c r="C61" s="75"/>
      <c r="D61" s="75"/>
      <c r="E61" s="74" t="s">
        <v>256</v>
      </c>
      <c r="F61" s="76"/>
      <c r="G61" s="75"/>
      <c r="H61" s="75"/>
      <c r="I61" s="75"/>
      <c r="J61" s="75"/>
      <c r="K61" s="75"/>
    </row>
    <row r="62" spans="1:85" x14ac:dyDescent="0.35">
      <c r="A62" s="75"/>
      <c r="B62" s="75"/>
      <c r="C62" s="75"/>
      <c r="D62" s="75"/>
      <c r="E62" s="75" t="s">
        <v>262</v>
      </c>
      <c r="F62" s="82" t="str">
        <f>_xlfn.TEXTJOIN("/",FALSE,F$3,F$16,F$30,F$52,F63)</f>
        <v>MA0001/2022-04-14T14:25:01/PR0001/OUT001/SR101/2022-01</v>
      </c>
      <c r="G62" s="75"/>
      <c r="H62" s="75"/>
      <c r="I62" s="75"/>
      <c r="J62" s="75"/>
      <c r="K62" s="75"/>
    </row>
    <row r="63" spans="1:85" x14ac:dyDescent="0.35">
      <c r="A63" s="75"/>
      <c r="B63" s="75"/>
      <c r="C63" s="75"/>
      <c r="D63" s="75"/>
      <c r="E63" s="75" t="s">
        <v>265</v>
      </c>
      <c r="F63" s="76" t="s">
        <v>380</v>
      </c>
      <c r="G63" s="75"/>
      <c r="H63" s="75"/>
      <c r="I63" s="75"/>
      <c r="J63" s="75"/>
      <c r="K63" s="75"/>
    </row>
    <row r="64" spans="1:85" x14ac:dyDescent="0.35">
      <c r="A64" s="75"/>
      <c r="B64" s="75"/>
      <c r="C64" s="75"/>
      <c r="D64" s="75"/>
      <c r="E64" s="75" t="s">
        <v>270</v>
      </c>
      <c r="F64" s="78">
        <v>11</v>
      </c>
      <c r="G64" s="75"/>
      <c r="H64" s="75"/>
      <c r="I64" s="75"/>
      <c r="J64" s="75"/>
      <c r="K64" s="75"/>
    </row>
    <row r="65" spans="1:11" x14ac:dyDescent="0.35">
      <c r="A65" s="75"/>
      <c r="B65" s="75"/>
      <c r="C65" s="75"/>
      <c r="D65" s="75"/>
      <c r="E65" s="75" t="s">
        <v>273</v>
      </c>
      <c r="F65" s="79">
        <f>F64*250</f>
        <v>2750</v>
      </c>
      <c r="G65" s="75"/>
      <c r="H65" s="75"/>
      <c r="I65" s="75"/>
      <c r="J65" s="75"/>
      <c r="K65" s="75"/>
    </row>
    <row r="66" spans="1:11" x14ac:dyDescent="0.35">
      <c r="A66" s="75"/>
      <c r="B66" s="75"/>
      <c r="C66" s="75"/>
      <c r="D66" s="75"/>
      <c r="E66" s="75" t="s">
        <v>276</v>
      </c>
      <c r="F66" s="79">
        <f>CEILING(7%*F65,10)</f>
        <v>200</v>
      </c>
      <c r="G66" s="75"/>
      <c r="H66" s="75"/>
      <c r="I66" s="75"/>
      <c r="J66" s="75"/>
      <c r="K66" s="75"/>
    </row>
    <row r="67" spans="1:11" x14ac:dyDescent="0.35">
      <c r="A67" s="75"/>
      <c r="B67" s="75"/>
      <c r="C67" s="75"/>
      <c r="D67" s="75"/>
      <c r="E67" s="75" t="s">
        <v>279</v>
      </c>
      <c r="F67" s="79">
        <f>ROUND(2%*F65,2)</f>
        <v>55</v>
      </c>
      <c r="G67" s="75"/>
      <c r="H67" s="75"/>
      <c r="I67" s="75"/>
      <c r="J67" s="75"/>
      <c r="K67" s="75"/>
    </row>
    <row r="68" spans="1:11" x14ac:dyDescent="0.35">
      <c r="A68" s="75"/>
      <c r="B68" s="75"/>
      <c r="C68" s="75"/>
      <c r="D68" s="75"/>
      <c r="E68" s="75"/>
      <c r="F68" s="76"/>
      <c r="G68" s="75"/>
      <c r="H68" s="75"/>
      <c r="I68" s="75"/>
      <c r="J68" s="75"/>
      <c r="K68" s="75"/>
    </row>
    <row r="69" spans="1:11" x14ac:dyDescent="0.35">
      <c r="A69" s="75"/>
      <c r="B69" s="75"/>
      <c r="C69" s="75"/>
      <c r="D69" s="75"/>
      <c r="E69" s="74" t="s">
        <v>256</v>
      </c>
      <c r="F69" s="76"/>
      <c r="G69" s="75"/>
      <c r="H69" s="75"/>
      <c r="I69" s="75"/>
      <c r="J69" s="75"/>
      <c r="K69" s="75"/>
    </row>
    <row r="70" spans="1:11" x14ac:dyDescent="0.35">
      <c r="A70" s="75"/>
      <c r="B70" s="75"/>
      <c r="C70" s="75"/>
      <c r="D70" s="75"/>
      <c r="E70" s="75" t="s">
        <v>262</v>
      </c>
      <c r="F70" s="82" t="str">
        <f>_xlfn.TEXTJOIN("/",FALSE,F$3,F$16,F$30,F$52,F71)</f>
        <v>MA0001/2022-04-14T14:25:01/PR0001/OUT001/SR101/2022-01</v>
      </c>
      <c r="G70" s="75"/>
      <c r="H70" s="75"/>
      <c r="I70" s="75"/>
      <c r="J70" s="75"/>
      <c r="K70" s="75"/>
    </row>
    <row r="71" spans="1:11" x14ac:dyDescent="0.35">
      <c r="A71" s="75"/>
      <c r="B71" s="75"/>
      <c r="C71" s="75"/>
      <c r="D71" s="75"/>
      <c r="E71" s="75" t="s">
        <v>265</v>
      </c>
      <c r="F71" s="76" t="s">
        <v>380</v>
      </c>
      <c r="G71" s="75"/>
      <c r="H71" s="75"/>
      <c r="I71" s="75"/>
      <c r="J71" s="75"/>
      <c r="K71" s="75"/>
    </row>
    <row r="72" spans="1:11" x14ac:dyDescent="0.35">
      <c r="A72" s="75"/>
      <c r="B72" s="75"/>
      <c r="C72" s="75"/>
      <c r="D72" s="75"/>
      <c r="E72" s="75" t="s">
        <v>270</v>
      </c>
      <c r="F72" s="78">
        <v>12</v>
      </c>
      <c r="G72" s="75"/>
      <c r="H72" s="75"/>
      <c r="I72" s="75"/>
      <c r="J72" s="75"/>
      <c r="K72" s="75"/>
    </row>
    <row r="73" spans="1:11" x14ac:dyDescent="0.35">
      <c r="A73" s="75"/>
      <c r="B73" s="75"/>
      <c r="C73" s="75"/>
      <c r="D73" s="75"/>
      <c r="E73" s="75" t="s">
        <v>273</v>
      </c>
      <c r="F73" s="79">
        <f>F72*250</f>
        <v>3000</v>
      </c>
      <c r="G73" s="75"/>
      <c r="H73" s="75"/>
      <c r="I73" s="75"/>
      <c r="J73" s="75"/>
      <c r="K73" s="75"/>
    </row>
    <row r="74" spans="1:11" x14ac:dyDescent="0.35">
      <c r="A74" s="75"/>
      <c r="B74" s="75"/>
      <c r="C74" s="75"/>
      <c r="D74" s="75"/>
      <c r="E74" s="75" t="s">
        <v>276</v>
      </c>
      <c r="F74" s="79">
        <f>CEILING(7%*F73,10)</f>
        <v>210</v>
      </c>
      <c r="G74" s="75"/>
      <c r="H74" s="75"/>
      <c r="I74" s="75"/>
      <c r="J74" s="75"/>
      <c r="K74" s="75"/>
    </row>
    <row r="75" spans="1:11" x14ac:dyDescent="0.35">
      <c r="A75" s="75"/>
      <c r="B75" s="75"/>
      <c r="C75" s="75"/>
      <c r="D75" s="75"/>
      <c r="E75" s="75" t="s">
        <v>279</v>
      </c>
      <c r="F75" s="79">
        <f>ROUND(2%*F73,2)</f>
        <v>60</v>
      </c>
      <c r="G75" s="75"/>
      <c r="H75" s="75"/>
      <c r="I75" s="75"/>
      <c r="J75" s="75"/>
      <c r="K75" s="75"/>
    </row>
    <row r="76" spans="1:11" x14ac:dyDescent="0.35">
      <c r="A76" s="75"/>
      <c r="B76" s="75"/>
      <c r="C76" s="75"/>
      <c r="D76" s="75"/>
      <c r="E76" s="75"/>
      <c r="F76" s="76"/>
      <c r="G76" s="75"/>
      <c r="H76" s="75"/>
      <c r="I76" s="75"/>
      <c r="J76" s="75"/>
      <c r="K76" s="75"/>
    </row>
    <row r="77" spans="1:11" x14ac:dyDescent="0.35">
      <c r="A77" s="75"/>
      <c r="B77" s="75"/>
      <c r="C77" s="75"/>
      <c r="D77" s="75"/>
      <c r="E77" s="74" t="s">
        <v>256</v>
      </c>
      <c r="F77" s="76"/>
      <c r="G77" s="75"/>
      <c r="H77" s="75"/>
      <c r="I77" s="75"/>
      <c r="J77" s="75"/>
      <c r="K77" s="75"/>
    </row>
    <row r="78" spans="1:11" x14ac:dyDescent="0.35">
      <c r="A78" s="75"/>
      <c r="B78" s="75"/>
      <c r="C78" s="75"/>
      <c r="D78" s="75"/>
      <c r="E78" s="75" t="s">
        <v>262</v>
      </c>
      <c r="F78" s="82" t="str">
        <f>_xlfn.TEXTJOIN("/",FALSE,F$3,F$16,F$30,F$52,F79)</f>
        <v>MA0001/2022-04-14T14:25:01/PR0001/OUT001/SR101/2022-03</v>
      </c>
      <c r="G78" s="75"/>
      <c r="H78" s="75"/>
      <c r="I78" s="75"/>
      <c r="J78" s="75"/>
      <c r="K78" s="75"/>
    </row>
    <row r="79" spans="1:11" x14ac:dyDescent="0.35">
      <c r="A79" s="75"/>
      <c r="B79" s="75"/>
      <c r="C79" s="75"/>
      <c r="D79" s="75"/>
      <c r="E79" s="75" t="s">
        <v>265</v>
      </c>
      <c r="F79" s="76" t="s">
        <v>381</v>
      </c>
      <c r="G79" s="75"/>
      <c r="H79" s="75"/>
      <c r="I79" s="75"/>
      <c r="J79" s="75"/>
      <c r="K79" s="75"/>
    </row>
    <row r="80" spans="1:11" x14ac:dyDescent="0.35">
      <c r="A80" s="75"/>
      <c r="B80" s="75"/>
      <c r="C80" s="75"/>
      <c r="D80" s="75"/>
      <c r="E80" s="75" t="s">
        <v>270</v>
      </c>
      <c r="F80" s="78">
        <v>13</v>
      </c>
      <c r="G80" s="75"/>
      <c r="H80" s="75"/>
      <c r="I80" s="75"/>
      <c r="J80" s="75"/>
      <c r="K80" s="75"/>
    </row>
    <row r="81" spans="1:11" x14ac:dyDescent="0.35">
      <c r="A81" s="75"/>
      <c r="B81" s="75"/>
      <c r="C81" s="75"/>
      <c r="D81" s="75"/>
      <c r="E81" s="75" t="s">
        <v>273</v>
      </c>
      <c r="F81" s="79">
        <f>F80*250</f>
        <v>3250</v>
      </c>
      <c r="G81" s="75"/>
      <c r="H81" s="75"/>
      <c r="I81" s="75"/>
      <c r="J81" s="75"/>
      <c r="K81" s="75"/>
    </row>
    <row r="82" spans="1:11" x14ac:dyDescent="0.35">
      <c r="A82" s="75"/>
      <c r="B82" s="75"/>
      <c r="C82" s="75"/>
      <c r="D82" s="75"/>
      <c r="E82" s="75" t="s">
        <v>276</v>
      </c>
      <c r="F82" s="79">
        <f>CEILING(7%*F81,10)</f>
        <v>230</v>
      </c>
      <c r="G82" s="75"/>
      <c r="H82" s="75"/>
      <c r="I82" s="75"/>
      <c r="J82" s="75"/>
      <c r="K82" s="75"/>
    </row>
    <row r="83" spans="1:11" x14ac:dyDescent="0.35">
      <c r="A83" s="75"/>
      <c r="B83" s="75"/>
      <c r="C83" s="75"/>
      <c r="D83" s="75"/>
      <c r="E83" s="75" t="s">
        <v>279</v>
      </c>
      <c r="F83" s="79">
        <f>ROUND(2%*F81,2)</f>
        <v>65</v>
      </c>
      <c r="G83" s="75"/>
      <c r="H83" s="75"/>
      <c r="I83" s="75"/>
      <c r="J83" s="75"/>
      <c r="K83" s="75"/>
    </row>
    <row r="84" spans="1:11" x14ac:dyDescent="0.35">
      <c r="A84" s="75"/>
      <c r="B84" s="75"/>
      <c r="C84" s="75"/>
      <c r="D84" s="75"/>
      <c r="E84" s="75"/>
      <c r="F84" s="76"/>
      <c r="G84" s="75"/>
      <c r="H84" s="75"/>
      <c r="I84" s="75"/>
      <c r="J84" s="75"/>
      <c r="K84" s="75"/>
    </row>
    <row r="85" spans="1:11" x14ac:dyDescent="0.35">
      <c r="A85" s="75"/>
      <c r="B85" s="75"/>
      <c r="C85" s="74" t="s">
        <v>382</v>
      </c>
      <c r="D85" s="75"/>
      <c r="E85" s="75"/>
      <c r="F85" s="76"/>
      <c r="G85" s="75"/>
      <c r="H85" s="75"/>
      <c r="I85" s="75"/>
      <c r="J85" s="75"/>
      <c r="K85" s="75"/>
    </row>
    <row r="86" spans="1:11" x14ac:dyDescent="0.35">
      <c r="A86" s="75"/>
      <c r="B86" s="75"/>
      <c r="C86" s="75" t="s">
        <v>166</v>
      </c>
      <c r="D86" s="75"/>
      <c r="E86" s="75"/>
      <c r="F86" s="76" t="s">
        <v>383</v>
      </c>
      <c r="G86" s="75"/>
      <c r="H86" s="75"/>
      <c r="I86" s="75"/>
      <c r="J86" s="75"/>
      <c r="K86" s="75"/>
    </row>
    <row r="87" spans="1:11" x14ac:dyDescent="0.35">
      <c r="A87" s="75"/>
      <c r="B87" s="75"/>
      <c r="C87" s="75" t="s">
        <v>170</v>
      </c>
      <c r="D87" s="75"/>
      <c r="E87" s="75"/>
      <c r="F87" s="76" t="s">
        <v>324</v>
      </c>
      <c r="G87" s="75"/>
      <c r="H87" s="75"/>
      <c r="I87" s="75"/>
      <c r="J87" s="75"/>
      <c r="K87" s="75"/>
    </row>
    <row r="88" spans="1:11" x14ac:dyDescent="0.35">
      <c r="A88" s="75"/>
      <c r="B88" s="75"/>
      <c r="C88" s="75" t="s">
        <v>173</v>
      </c>
      <c r="D88" s="75"/>
      <c r="E88" s="75"/>
      <c r="F88" s="76" t="s">
        <v>384</v>
      </c>
      <c r="G88" s="75"/>
      <c r="H88" s="75"/>
      <c r="I88" s="75"/>
      <c r="J88" s="75"/>
      <c r="K88" s="75"/>
    </row>
    <row r="89" spans="1:11" x14ac:dyDescent="0.35">
      <c r="A89" s="75"/>
      <c r="B89" s="75"/>
      <c r="C89" s="75" t="s">
        <v>176</v>
      </c>
      <c r="D89" s="75"/>
      <c r="E89" s="75"/>
      <c r="F89" s="76" t="s">
        <v>385</v>
      </c>
      <c r="G89" s="75"/>
      <c r="H89" s="75"/>
      <c r="I89" s="75"/>
      <c r="J89" s="75"/>
      <c r="K89" s="75"/>
    </row>
    <row r="90" spans="1:11" x14ac:dyDescent="0.35">
      <c r="A90" s="75"/>
      <c r="B90" s="75"/>
      <c r="C90" s="75" t="s">
        <v>178</v>
      </c>
      <c r="D90" s="75"/>
      <c r="E90" s="75"/>
      <c r="F90" s="76" t="s">
        <v>386</v>
      </c>
      <c r="G90" s="75"/>
      <c r="H90" s="75"/>
      <c r="I90" s="75"/>
      <c r="J90" s="75"/>
      <c r="K90" s="75"/>
    </row>
    <row r="91" spans="1:11" x14ac:dyDescent="0.35">
      <c r="A91" s="75"/>
      <c r="B91" s="75"/>
      <c r="C91" s="75" t="s">
        <v>180</v>
      </c>
      <c r="D91" s="75"/>
      <c r="E91" s="75"/>
      <c r="F91" s="80" t="s">
        <v>336</v>
      </c>
      <c r="G91" s="75"/>
      <c r="H91" s="75"/>
      <c r="I91" s="75"/>
      <c r="J91" s="75"/>
      <c r="K91" s="75"/>
    </row>
    <row r="92" spans="1:11" x14ac:dyDescent="0.35">
      <c r="A92" s="75"/>
      <c r="B92" s="75"/>
      <c r="C92" s="75" t="s">
        <v>182</v>
      </c>
      <c r="D92" s="75"/>
      <c r="E92" s="75"/>
      <c r="F92" s="80" t="s">
        <v>336</v>
      </c>
      <c r="G92" s="75"/>
      <c r="H92" s="75"/>
      <c r="I92" s="75"/>
      <c r="J92" s="75"/>
      <c r="K92" s="75"/>
    </row>
    <row r="93" spans="1:11" x14ac:dyDescent="0.35">
      <c r="A93" s="75"/>
      <c r="B93" s="75"/>
      <c r="C93" s="75" t="s">
        <v>184</v>
      </c>
      <c r="D93" s="75"/>
      <c r="E93" s="75"/>
      <c r="F93" s="76" t="s">
        <v>387</v>
      </c>
      <c r="G93" s="75"/>
      <c r="H93" s="75"/>
      <c r="I93" s="75"/>
      <c r="J93" s="75"/>
      <c r="K93" s="75"/>
    </row>
    <row r="94" spans="1:11" x14ac:dyDescent="0.35">
      <c r="A94" s="75"/>
      <c r="B94" s="75"/>
      <c r="C94" s="75" t="s">
        <v>186</v>
      </c>
      <c r="D94" s="75"/>
      <c r="E94" s="75"/>
      <c r="F94" s="76" t="s">
        <v>348</v>
      </c>
      <c r="G94" s="75"/>
      <c r="H94" s="75"/>
      <c r="I94" s="75"/>
      <c r="J94" s="75"/>
      <c r="K94" s="75"/>
    </row>
    <row r="95" spans="1:11" x14ac:dyDescent="0.35">
      <c r="A95" s="75"/>
      <c r="B95" s="75"/>
      <c r="C95" s="75" t="s">
        <v>188</v>
      </c>
      <c r="D95" s="75"/>
      <c r="E95" s="75"/>
      <c r="F95" s="80" t="s">
        <v>336</v>
      </c>
      <c r="G95" s="75"/>
      <c r="H95" s="75"/>
      <c r="I95" s="75"/>
      <c r="J95" s="75"/>
      <c r="K95" s="75"/>
    </row>
    <row r="96" spans="1:11" x14ac:dyDescent="0.35">
      <c r="A96" s="75"/>
      <c r="B96" s="75"/>
      <c r="C96" s="75" t="s">
        <v>191</v>
      </c>
      <c r="D96" s="75"/>
      <c r="E96" s="75"/>
      <c r="F96" s="80" t="s">
        <v>336</v>
      </c>
      <c r="G96" s="75"/>
      <c r="H96" s="75"/>
      <c r="I96" s="75"/>
      <c r="J96" s="75"/>
      <c r="K96" s="75"/>
    </row>
    <row r="97" spans="1:11" x14ac:dyDescent="0.35">
      <c r="A97" s="75"/>
      <c r="B97" s="75"/>
      <c r="C97" s="75" t="s">
        <v>195</v>
      </c>
      <c r="D97" s="75"/>
      <c r="E97" s="75"/>
      <c r="F97" s="76" t="s">
        <v>388</v>
      </c>
      <c r="G97" s="75"/>
      <c r="H97" s="75"/>
      <c r="I97" s="75"/>
      <c r="J97" s="75"/>
      <c r="K97" s="75"/>
    </row>
    <row r="98" spans="1:11" x14ac:dyDescent="0.35">
      <c r="A98" s="75"/>
      <c r="B98" s="75"/>
      <c r="C98" s="75" t="s">
        <v>198</v>
      </c>
      <c r="D98" s="75"/>
      <c r="E98" s="75"/>
      <c r="F98" s="80" t="s">
        <v>389</v>
      </c>
      <c r="G98" s="75"/>
      <c r="H98" s="75"/>
      <c r="I98" s="75"/>
      <c r="J98" s="75"/>
      <c r="K98" s="75"/>
    </row>
    <row r="99" spans="1:11" x14ac:dyDescent="0.35">
      <c r="A99" s="75"/>
      <c r="B99" s="75"/>
      <c r="C99" s="75" t="s">
        <v>201</v>
      </c>
      <c r="D99" s="75"/>
      <c r="E99" s="75"/>
      <c r="F99" s="81" t="s">
        <v>390</v>
      </c>
      <c r="G99" s="75"/>
      <c r="H99" s="75"/>
      <c r="I99" s="75"/>
      <c r="J99" s="75"/>
      <c r="K99" s="75"/>
    </row>
    <row r="100" spans="1:11" x14ac:dyDescent="0.35">
      <c r="A100" s="75"/>
      <c r="B100" s="75"/>
      <c r="C100" s="75" t="s">
        <v>391</v>
      </c>
      <c r="D100" s="75"/>
      <c r="E100" s="75"/>
      <c r="F100" s="215" t="s">
        <v>336</v>
      </c>
      <c r="G100" s="75"/>
      <c r="H100" s="75"/>
      <c r="I100" s="75"/>
      <c r="J100" s="75"/>
      <c r="K100" s="75"/>
    </row>
    <row r="101" spans="1:11" x14ac:dyDescent="0.35">
      <c r="A101" s="75"/>
      <c r="B101" s="75"/>
      <c r="C101" s="75" t="s">
        <v>368</v>
      </c>
      <c r="D101" s="75"/>
      <c r="E101" s="75"/>
      <c r="F101" s="211" t="s">
        <v>392</v>
      </c>
      <c r="G101" s="75"/>
      <c r="H101" s="75"/>
      <c r="I101" s="75"/>
      <c r="J101" s="75"/>
      <c r="K101" s="75"/>
    </row>
    <row r="102" spans="1:11" x14ac:dyDescent="0.35">
      <c r="A102" s="75"/>
      <c r="B102" s="75"/>
      <c r="C102" s="75" t="s">
        <v>211</v>
      </c>
      <c r="D102" s="75"/>
      <c r="E102" s="75"/>
      <c r="F102" s="76" t="s">
        <v>393</v>
      </c>
      <c r="G102" s="75"/>
      <c r="H102" s="75"/>
      <c r="I102" s="75"/>
      <c r="J102" s="75"/>
      <c r="K102" s="75"/>
    </row>
    <row r="103" spans="1:11" x14ac:dyDescent="0.35">
      <c r="A103" s="75"/>
      <c r="B103" s="75"/>
      <c r="C103" s="75" t="s">
        <v>214</v>
      </c>
      <c r="D103" s="75"/>
      <c r="E103" s="75"/>
      <c r="F103" s="76" t="s">
        <v>371</v>
      </c>
      <c r="G103" s="75"/>
      <c r="H103" s="75"/>
      <c r="I103" s="75"/>
      <c r="J103" s="75"/>
      <c r="K103" s="75"/>
    </row>
    <row r="104" spans="1:11" x14ac:dyDescent="0.35">
      <c r="A104" s="75"/>
      <c r="B104" s="75"/>
      <c r="C104" s="75" t="s">
        <v>218</v>
      </c>
      <c r="D104" s="75"/>
      <c r="E104" s="75"/>
      <c r="F104" s="76" t="s">
        <v>394</v>
      </c>
      <c r="G104" s="75"/>
      <c r="H104" s="75"/>
      <c r="I104" s="75"/>
      <c r="J104" s="75"/>
      <c r="K104" s="75"/>
    </row>
    <row r="105" spans="1:11" x14ac:dyDescent="0.35">
      <c r="A105" s="75"/>
      <c r="B105" s="75"/>
      <c r="C105" s="75" t="s">
        <v>221</v>
      </c>
      <c r="D105" s="75"/>
      <c r="E105" s="75"/>
      <c r="F105" s="80" t="s">
        <v>336</v>
      </c>
      <c r="G105" s="75"/>
      <c r="H105" s="75"/>
      <c r="I105" s="75"/>
      <c r="J105" s="75"/>
      <c r="K105" s="75"/>
    </row>
    <row r="106" spans="1:11" x14ac:dyDescent="0.35">
      <c r="A106" s="75"/>
      <c r="B106" s="75"/>
      <c r="C106" s="75"/>
      <c r="D106" s="75"/>
      <c r="E106" s="75"/>
      <c r="F106" s="76"/>
      <c r="G106" s="75"/>
      <c r="H106" s="75"/>
      <c r="I106" s="75"/>
      <c r="J106" s="75"/>
      <c r="K106" s="75"/>
    </row>
    <row r="107" spans="1:11" x14ac:dyDescent="0.35">
      <c r="A107" s="75"/>
      <c r="B107" s="75"/>
      <c r="C107" s="75"/>
      <c r="D107" s="74" t="s">
        <v>373</v>
      </c>
      <c r="E107" s="75"/>
      <c r="F107" s="76"/>
      <c r="G107" s="75"/>
      <c r="H107" s="75"/>
      <c r="I107" s="75"/>
      <c r="J107" s="75"/>
      <c r="K107" s="75"/>
    </row>
    <row r="108" spans="1:11" x14ac:dyDescent="0.35">
      <c r="A108" s="75"/>
      <c r="B108" s="75"/>
      <c r="C108" s="75"/>
      <c r="D108" s="75" t="s">
        <v>374</v>
      </c>
      <c r="E108" s="75"/>
      <c r="F108" s="82" t="s">
        <v>375</v>
      </c>
      <c r="G108" s="75"/>
      <c r="H108" s="75"/>
      <c r="I108" s="75"/>
      <c r="J108" s="75"/>
      <c r="K108" s="75"/>
    </row>
    <row r="109" spans="1:11" x14ac:dyDescent="0.35">
      <c r="A109" s="75"/>
      <c r="B109" s="75"/>
      <c r="C109" s="75"/>
      <c r="D109" s="75" t="s">
        <v>230</v>
      </c>
      <c r="E109" s="75"/>
      <c r="F109" s="76">
        <v>112288</v>
      </c>
      <c r="G109" s="75"/>
      <c r="H109" s="75"/>
      <c r="I109" s="75"/>
      <c r="J109" s="75"/>
      <c r="K109" s="75"/>
    </row>
    <row r="110" spans="1:11" x14ac:dyDescent="0.35">
      <c r="A110" s="75"/>
      <c r="B110" s="75"/>
      <c r="C110" s="75"/>
      <c r="D110" s="75" t="s">
        <v>234</v>
      </c>
      <c r="E110" s="75"/>
      <c r="F110" s="76">
        <v>11170007</v>
      </c>
      <c r="G110" s="75"/>
      <c r="H110" s="75"/>
      <c r="I110" s="75"/>
      <c r="J110" s="75"/>
      <c r="K110" s="75"/>
    </row>
    <row r="111" spans="1:11" x14ac:dyDescent="0.35">
      <c r="A111" s="75"/>
      <c r="B111" s="75"/>
      <c r="C111" s="75"/>
      <c r="D111" s="75" t="s">
        <v>238</v>
      </c>
      <c r="E111" s="75"/>
      <c r="F111" s="76" t="s">
        <v>376</v>
      </c>
      <c r="G111" s="75"/>
      <c r="H111" s="75"/>
      <c r="I111" s="75"/>
      <c r="J111" s="75"/>
      <c r="K111" s="75"/>
    </row>
    <row r="112" spans="1:11" x14ac:dyDescent="0.35">
      <c r="A112" s="75"/>
      <c r="B112" s="75"/>
      <c r="C112" s="75"/>
      <c r="D112" s="75" t="s">
        <v>241</v>
      </c>
      <c r="E112" s="75"/>
      <c r="F112" s="83" t="s">
        <v>377</v>
      </c>
      <c r="G112" s="75"/>
      <c r="H112" s="75"/>
      <c r="I112" s="75"/>
      <c r="J112" s="75"/>
      <c r="K112" s="75"/>
    </row>
    <row r="113" spans="1:11" x14ac:dyDescent="0.35">
      <c r="A113" s="75"/>
      <c r="B113" s="75"/>
      <c r="C113" s="75"/>
      <c r="D113" s="75" t="s">
        <v>245</v>
      </c>
      <c r="E113" s="75"/>
      <c r="F113" s="76" t="s">
        <v>378</v>
      </c>
      <c r="G113" s="75"/>
      <c r="H113" s="75"/>
      <c r="I113" s="75"/>
      <c r="J113" s="75"/>
      <c r="K113" s="75"/>
    </row>
    <row r="114" spans="1:11" x14ac:dyDescent="0.35">
      <c r="A114" s="75"/>
      <c r="B114" s="75"/>
      <c r="C114" s="75"/>
      <c r="D114" s="75" t="s">
        <v>249</v>
      </c>
      <c r="E114" s="75"/>
      <c r="F114" s="80" t="s">
        <v>336</v>
      </c>
      <c r="G114" s="75"/>
      <c r="H114" s="75"/>
      <c r="I114" s="75"/>
      <c r="J114" s="75"/>
      <c r="K114" s="75"/>
    </row>
    <row r="115" spans="1:11" x14ac:dyDescent="0.35">
      <c r="A115" s="75"/>
      <c r="B115" s="75"/>
      <c r="C115" s="75"/>
      <c r="D115" s="75" t="s">
        <v>379</v>
      </c>
      <c r="E115" s="75"/>
      <c r="F115" s="80" t="s">
        <v>336</v>
      </c>
      <c r="G115" s="75"/>
      <c r="H115" s="75"/>
      <c r="I115" s="75"/>
      <c r="J115" s="75"/>
      <c r="K115" s="75"/>
    </row>
    <row r="116" spans="1:11" x14ac:dyDescent="0.35">
      <c r="A116" s="75"/>
      <c r="B116" s="75"/>
      <c r="C116" s="75"/>
      <c r="D116" s="75"/>
      <c r="E116" s="75"/>
      <c r="F116" s="76"/>
      <c r="G116" s="75"/>
      <c r="H116" s="75"/>
      <c r="I116" s="75"/>
      <c r="J116" s="75"/>
      <c r="K116" s="75"/>
    </row>
    <row r="117" spans="1:11" x14ac:dyDescent="0.35">
      <c r="A117" s="75"/>
      <c r="B117" s="75"/>
      <c r="C117" s="75"/>
      <c r="D117" s="75"/>
      <c r="E117" s="74" t="s">
        <v>256</v>
      </c>
      <c r="F117" s="76"/>
      <c r="G117" s="75"/>
      <c r="H117" s="75"/>
      <c r="I117" s="75"/>
      <c r="J117" s="75"/>
      <c r="K117" s="75"/>
    </row>
    <row r="118" spans="1:11" x14ac:dyDescent="0.35">
      <c r="A118" s="75"/>
      <c r="B118" s="75"/>
      <c r="C118" s="75"/>
      <c r="D118" s="75"/>
      <c r="E118" s="75" t="s">
        <v>262</v>
      </c>
      <c r="F118" s="82" t="str">
        <f>_xlfn.TEXTJOIN("/",FALSE,F$3,F$16,F$86,F$108,F119)</f>
        <v>MA0001/2022-04-14T14:25:01/PR0001/OUT002/SR101/2022-01</v>
      </c>
      <c r="G118" s="75"/>
      <c r="H118" s="75"/>
      <c r="I118" s="75"/>
      <c r="J118" s="75"/>
      <c r="K118" s="75"/>
    </row>
    <row r="119" spans="1:11" x14ac:dyDescent="0.35">
      <c r="A119" s="75"/>
      <c r="B119" s="75"/>
      <c r="C119" s="75"/>
      <c r="D119" s="75"/>
      <c r="E119" s="75" t="s">
        <v>265</v>
      </c>
      <c r="F119" s="76" t="s">
        <v>380</v>
      </c>
      <c r="G119" s="75"/>
      <c r="H119" s="75"/>
      <c r="I119" s="75"/>
      <c r="J119" s="75"/>
      <c r="K119" s="75"/>
    </row>
    <row r="120" spans="1:11" x14ac:dyDescent="0.35">
      <c r="A120" s="75"/>
      <c r="B120" s="75"/>
      <c r="C120" s="75"/>
      <c r="D120" s="75"/>
      <c r="E120" s="75" t="s">
        <v>270</v>
      </c>
      <c r="F120" s="78">
        <v>21</v>
      </c>
      <c r="G120" s="75"/>
      <c r="H120" s="75"/>
      <c r="I120" s="75"/>
      <c r="J120" s="75"/>
      <c r="K120" s="75"/>
    </row>
    <row r="121" spans="1:11" x14ac:dyDescent="0.35">
      <c r="A121" s="75"/>
      <c r="B121" s="75"/>
      <c r="C121" s="75"/>
      <c r="D121" s="75"/>
      <c r="E121" s="75" t="s">
        <v>273</v>
      </c>
      <c r="F121" s="79">
        <f>F120*250</f>
        <v>5250</v>
      </c>
      <c r="G121" s="75"/>
      <c r="H121" s="75"/>
      <c r="I121" s="75"/>
      <c r="J121" s="75"/>
      <c r="K121" s="75"/>
    </row>
    <row r="122" spans="1:11" x14ac:dyDescent="0.35">
      <c r="A122" s="75"/>
      <c r="B122" s="75"/>
      <c r="C122" s="75"/>
      <c r="D122" s="75"/>
      <c r="E122" s="75" t="s">
        <v>276</v>
      </c>
      <c r="F122" s="79">
        <f>CEILING(7%*F121,10)</f>
        <v>370</v>
      </c>
      <c r="G122" s="75"/>
      <c r="H122" s="75"/>
      <c r="I122" s="75"/>
      <c r="J122" s="75"/>
      <c r="K122" s="75"/>
    </row>
    <row r="123" spans="1:11" x14ac:dyDescent="0.35">
      <c r="A123" s="75"/>
      <c r="B123" s="75"/>
      <c r="C123" s="75"/>
      <c r="D123" s="75"/>
      <c r="E123" s="75" t="s">
        <v>279</v>
      </c>
      <c r="F123" s="79">
        <f>ROUND(2%*F121,2)</f>
        <v>105</v>
      </c>
      <c r="G123" s="75"/>
      <c r="H123" s="75"/>
      <c r="I123" s="75"/>
      <c r="J123" s="75"/>
      <c r="K123" s="75"/>
    </row>
    <row r="124" spans="1:11" x14ac:dyDescent="0.35">
      <c r="A124" s="75"/>
      <c r="B124" s="75"/>
      <c r="C124" s="75"/>
      <c r="D124" s="75"/>
      <c r="E124" s="75"/>
      <c r="F124" s="76"/>
      <c r="G124" s="75"/>
      <c r="H124" s="75"/>
      <c r="I124" s="75"/>
      <c r="J124" s="75"/>
      <c r="K124" s="75"/>
    </row>
    <row r="125" spans="1:11" x14ac:dyDescent="0.35">
      <c r="A125" s="75"/>
      <c r="B125" s="75"/>
      <c r="C125" s="75"/>
      <c r="D125" s="75"/>
      <c r="E125" s="74" t="s">
        <v>256</v>
      </c>
      <c r="F125" s="76"/>
      <c r="G125" s="75"/>
      <c r="H125" s="75"/>
      <c r="I125" s="75"/>
      <c r="J125" s="75"/>
      <c r="K125" s="75"/>
    </row>
    <row r="126" spans="1:11" x14ac:dyDescent="0.35">
      <c r="A126" s="75"/>
      <c r="B126" s="75"/>
      <c r="C126" s="75"/>
      <c r="D126" s="75"/>
      <c r="E126" s="75" t="s">
        <v>262</v>
      </c>
      <c r="F126" s="82" t="str">
        <f>_xlfn.TEXTJOIN("/",FALSE,F$3,F$16,F$86,F$108,F127)</f>
        <v>MA0001/2022-04-14T14:25:01/PR0001/OUT002/SR101/2022-02</v>
      </c>
      <c r="G126" s="75"/>
      <c r="H126" s="75"/>
      <c r="I126" s="75"/>
      <c r="J126" s="75"/>
      <c r="K126" s="75"/>
    </row>
    <row r="127" spans="1:11" x14ac:dyDescent="0.35">
      <c r="A127" s="75"/>
      <c r="B127" s="75"/>
      <c r="C127" s="75"/>
      <c r="D127" s="75"/>
      <c r="E127" s="75" t="s">
        <v>265</v>
      </c>
      <c r="F127" s="76" t="s">
        <v>395</v>
      </c>
      <c r="G127" s="75"/>
      <c r="H127" s="75"/>
      <c r="I127" s="75"/>
      <c r="J127" s="75"/>
      <c r="K127" s="75"/>
    </row>
    <row r="128" spans="1:11" x14ac:dyDescent="0.35">
      <c r="A128" s="75"/>
      <c r="B128" s="75"/>
      <c r="C128" s="75"/>
      <c r="D128" s="75"/>
      <c r="E128" s="75" t="s">
        <v>270</v>
      </c>
      <c r="F128" s="78">
        <v>22</v>
      </c>
      <c r="G128" s="75"/>
      <c r="H128" s="75"/>
      <c r="I128" s="75"/>
      <c r="J128" s="75"/>
      <c r="K128" s="75"/>
    </row>
    <row r="129" spans="1:11" x14ac:dyDescent="0.35">
      <c r="A129" s="75"/>
      <c r="B129" s="75"/>
      <c r="C129" s="75"/>
      <c r="D129" s="75"/>
      <c r="E129" s="75" t="s">
        <v>273</v>
      </c>
      <c r="F129" s="79">
        <f>F128*250</f>
        <v>5500</v>
      </c>
      <c r="G129" s="75"/>
      <c r="H129" s="75"/>
      <c r="I129" s="75"/>
      <c r="J129" s="75"/>
      <c r="K129" s="75"/>
    </row>
    <row r="130" spans="1:11" x14ac:dyDescent="0.35">
      <c r="A130" s="75"/>
      <c r="B130" s="75"/>
      <c r="C130" s="75"/>
      <c r="D130" s="75"/>
      <c r="E130" s="75" t="s">
        <v>276</v>
      </c>
      <c r="F130" s="79">
        <f>CEILING(7%*F129,10)</f>
        <v>390</v>
      </c>
      <c r="G130" s="75"/>
      <c r="H130" s="75"/>
      <c r="I130" s="75"/>
      <c r="J130" s="75"/>
      <c r="K130" s="75"/>
    </row>
    <row r="131" spans="1:11" x14ac:dyDescent="0.35">
      <c r="A131" s="75"/>
      <c r="B131" s="75"/>
      <c r="C131" s="75"/>
      <c r="D131" s="75"/>
      <c r="E131" s="75" t="s">
        <v>279</v>
      </c>
      <c r="F131" s="79">
        <f>ROUND(2%*F129,2)</f>
        <v>110</v>
      </c>
      <c r="G131" s="75"/>
      <c r="H131" s="75"/>
      <c r="I131" s="75"/>
      <c r="J131" s="75"/>
      <c r="K131" s="75"/>
    </row>
    <row r="132" spans="1:11" x14ac:dyDescent="0.35">
      <c r="A132" s="75"/>
      <c r="B132" s="75"/>
      <c r="C132" s="75"/>
      <c r="D132" s="75"/>
      <c r="E132" s="75"/>
      <c r="F132" s="76"/>
      <c r="G132" s="75"/>
      <c r="H132" s="75"/>
      <c r="I132" s="75"/>
      <c r="J132" s="75"/>
      <c r="K132" s="75"/>
    </row>
    <row r="133" spans="1:11" x14ac:dyDescent="0.35">
      <c r="A133" s="75"/>
      <c r="B133" s="75"/>
      <c r="C133" s="75"/>
      <c r="D133" s="75"/>
      <c r="E133" s="74" t="s">
        <v>256</v>
      </c>
      <c r="F133" s="76"/>
      <c r="G133" s="75"/>
      <c r="H133" s="75"/>
      <c r="I133" s="75"/>
      <c r="J133" s="75"/>
      <c r="K133" s="75"/>
    </row>
    <row r="134" spans="1:11" x14ac:dyDescent="0.35">
      <c r="A134" s="75"/>
      <c r="B134" s="75"/>
      <c r="C134" s="75"/>
      <c r="D134" s="75"/>
      <c r="E134" s="75" t="s">
        <v>262</v>
      </c>
      <c r="F134" s="82" t="str">
        <f>_xlfn.TEXTJOIN("/",FALSE,F$3,F$16,F$86,F$108,F135)</f>
        <v>MA0001/2022-04-14T14:25:01/PR0001/OUT002/SR101/2022-03</v>
      </c>
      <c r="G134" s="75"/>
      <c r="H134" s="75"/>
      <c r="I134" s="75"/>
      <c r="J134" s="75"/>
      <c r="K134" s="75"/>
    </row>
    <row r="135" spans="1:11" x14ac:dyDescent="0.35">
      <c r="A135" s="75"/>
      <c r="B135" s="75"/>
      <c r="C135" s="75"/>
      <c r="D135" s="75"/>
      <c r="E135" s="75" t="s">
        <v>265</v>
      </c>
      <c r="F135" s="76" t="s">
        <v>381</v>
      </c>
      <c r="G135" s="75"/>
      <c r="H135" s="75"/>
      <c r="I135" s="75"/>
      <c r="J135" s="75"/>
      <c r="K135" s="75"/>
    </row>
    <row r="136" spans="1:11" x14ac:dyDescent="0.35">
      <c r="A136" s="75"/>
      <c r="B136" s="75"/>
      <c r="C136" s="75"/>
      <c r="D136" s="75"/>
      <c r="E136" s="75" t="s">
        <v>270</v>
      </c>
      <c r="F136" s="78">
        <v>23</v>
      </c>
      <c r="G136" s="75"/>
      <c r="H136" s="75"/>
      <c r="I136" s="75"/>
      <c r="J136" s="75"/>
      <c r="K136" s="75"/>
    </row>
    <row r="137" spans="1:11" x14ac:dyDescent="0.35">
      <c r="A137" s="75"/>
      <c r="B137" s="75"/>
      <c r="C137" s="75"/>
      <c r="D137" s="75"/>
      <c r="E137" s="75" t="s">
        <v>273</v>
      </c>
      <c r="F137" s="79">
        <f>F136*250</f>
        <v>5750</v>
      </c>
      <c r="G137" s="75"/>
      <c r="H137" s="75"/>
      <c r="I137" s="75"/>
      <c r="J137" s="75"/>
      <c r="K137" s="75"/>
    </row>
    <row r="138" spans="1:11" x14ac:dyDescent="0.35">
      <c r="A138" s="75"/>
      <c r="B138" s="75"/>
      <c r="C138" s="75"/>
      <c r="D138" s="75"/>
      <c r="E138" s="75" t="s">
        <v>276</v>
      </c>
      <c r="F138" s="79">
        <f>CEILING(7%*F137,10)</f>
        <v>410</v>
      </c>
      <c r="G138" s="75"/>
      <c r="H138" s="75"/>
      <c r="I138" s="75"/>
      <c r="J138" s="75"/>
      <c r="K138" s="75"/>
    </row>
    <row r="139" spans="1:11" x14ac:dyDescent="0.35">
      <c r="A139" s="75"/>
      <c r="B139" s="75"/>
      <c r="C139" s="75"/>
      <c r="D139" s="75"/>
      <c r="E139" s="75" t="s">
        <v>279</v>
      </c>
      <c r="F139" s="79">
        <f>ROUND(2%*F137,2)</f>
        <v>115</v>
      </c>
      <c r="G139" s="75"/>
      <c r="H139" s="75"/>
      <c r="I139" s="75"/>
      <c r="J139" s="75"/>
      <c r="K139" s="75"/>
    </row>
    <row r="140" spans="1:11" x14ac:dyDescent="0.35">
      <c r="A140" s="75"/>
      <c r="B140" s="75"/>
      <c r="C140" s="75"/>
      <c r="D140" s="75"/>
      <c r="E140" s="75"/>
      <c r="F140" s="76"/>
      <c r="G140" s="75"/>
      <c r="H140" s="75"/>
      <c r="I140" s="75"/>
      <c r="J140" s="75"/>
      <c r="K140" s="75"/>
    </row>
    <row r="141" spans="1:11" x14ac:dyDescent="0.35">
      <c r="A141" s="75"/>
      <c r="B141" s="74" t="s">
        <v>396</v>
      </c>
      <c r="C141" s="75"/>
      <c r="D141" s="75"/>
      <c r="E141" s="75"/>
      <c r="F141" s="76"/>
      <c r="G141" s="75"/>
      <c r="H141" s="75"/>
      <c r="I141" s="75"/>
      <c r="J141" s="75"/>
      <c r="K141" s="75"/>
    </row>
    <row r="142" spans="1:11" x14ac:dyDescent="0.35">
      <c r="A142" s="75"/>
      <c r="B142" s="75" t="s">
        <v>124</v>
      </c>
      <c r="C142" s="75"/>
      <c r="D142" s="75"/>
      <c r="E142" s="75"/>
      <c r="F142" s="76" t="s">
        <v>397</v>
      </c>
      <c r="G142" s="75"/>
      <c r="H142" s="75"/>
      <c r="I142" s="75"/>
      <c r="J142" s="75"/>
      <c r="K142" s="75"/>
    </row>
    <row r="143" spans="1:11" x14ac:dyDescent="0.35">
      <c r="A143" s="75"/>
      <c r="B143" s="75" t="s">
        <v>127</v>
      </c>
      <c r="C143" s="75"/>
      <c r="D143" s="75"/>
      <c r="E143" s="75"/>
      <c r="F143" s="76" t="s">
        <v>326</v>
      </c>
      <c r="G143" s="75"/>
      <c r="H143" s="75"/>
      <c r="I143" s="75"/>
      <c r="J143" s="75"/>
      <c r="K143" s="75"/>
    </row>
    <row r="144" spans="1:11" x14ac:dyDescent="0.35">
      <c r="A144" s="75"/>
      <c r="B144" s="75" t="s">
        <v>131</v>
      </c>
      <c r="C144" s="75"/>
      <c r="D144" s="75"/>
      <c r="E144" s="75"/>
      <c r="F144" s="76" t="s">
        <v>398</v>
      </c>
      <c r="G144" s="75"/>
      <c r="H144" s="75"/>
      <c r="I144" s="75"/>
      <c r="J144" s="75"/>
      <c r="K144" s="75"/>
    </row>
    <row r="145" spans="1:11" x14ac:dyDescent="0.35">
      <c r="A145" s="75"/>
      <c r="B145" s="75" t="s">
        <v>135</v>
      </c>
      <c r="C145" s="75"/>
      <c r="D145" s="75"/>
      <c r="E145" s="75"/>
      <c r="F145" s="76" t="s">
        <v>399</v>
      </c>
      <c r="G145" s="75"/>
      <c r="H145" s="75"/>
      <c r="I145" s="75"/>
      <c r="J145" s="75"/>
      <c r="K145" s="75"/>
    </row>
    <row r="146" spans="1:11" x14ac:dyDescent="0.35">
      <c r="A146" s="75"/>
      <c r="B146" s="75" t="s">
        <v>139</v>
      </c>
      <c r="C146" s="75"/>
      <c r="D146" s="75"/>
      <c r="E146" s="75"/>
      <c r="F146" s="80" t="s">
        <v>336</v>
      </c>
      <c r="G146" s="75"/>
      <c r="H146" s="75"/>
      <c r="I146" s="75"/>
      <c r="J146" s="75"/>
      <c r="K146" s="75"/>
    </row>
    <row r="147" spans="1:11" x14ac:dyDescent="0.35">
      <c r="A147" s="75"/>
      <c r="B147" s="75" t="s">
        <v>141</v>
      </c>
      <c r="C147" s="75"/>
      <c r="D147" s="75"/>
      <c r="E147" s="75"/>
      <c r="F147" s="80" t="s">
        <v>336</v>
      </c>
      <c r="G147" s="75"/>
      <c r="H147" s="75"/>
      <c r="I147" s="75"/>
      <c r="J147" s="75"/>
      <c r="K147" s="75"/>
    </row>
    <row r="148" spans="1:11" x14ac:dyDescent="0.35">
      <c r="A148" s="75"/>
      <c r="B148" s="75" t="s">
        <v>143</v>
      </c>
      <c r="C148" s="75"/>
      <c r="D148" s="75"/>
      <c r="E148" s="75"/>
      <c r="F148" s="80" t="s">
        <v>336</v>
      </c>
      <c r="G148" s="75"/>
      <c r="H148" s="75"/>
      <c r="I148" s="75"/>
      <c r="J148" s="75"/>
      <c r="K148" s="75"/>
    </row>
    <row r="149" spans="1:11" x14ac:dyDescent="0.35">
      <c r="A149" s="75"/>
      <c r="B149" s="75" t="s">
        <v>145</v>
      </c>
      <c r="C149" s="75"/>
      <c r="D149" s="75"/>
      <c r="E149" s="75"/>
      <c r="F149" s="76" t="s">
        <v>400</v>
      </c>
      <c r="G149" s="75"/>
      <c r="H149" s="75"/>
      <c r="I149" s="75"/>
      <c r="J149" s="75"/>
      <c r="K149" s="75"/>
    </row>
    <row r="150" spans="1:11" x14ac:dyDescent="0.35">
      <c r="A150" s="75"/>
      <c r="B150" s="75" t="s">
        <v>148</v>
      </c>
      <c r="C150" s="75"/>
      <c r="D150" s="75"/>
      <c r="E150" s="75"/>
      <c r="F150" s="76" t="s">
        <v>348</v>
      </c>
      <c r="G150" s="75"/>
      <c r="H150" s="75"/>
      <c r="I150" s="75"/>
      <c r="J150" s="75"/>
      <c r="K150" s="75"/>
    </row>
    <row r="151" spans="1:11" x14ac:dyDescent="0.35">
      <c r="A151" s="75"/>
      <c r="B151" s="75" t="s">
        <v>152</v>
      </c>
      <c r="C151" s="75"/>
      <c r="D151" s="75"/>
      <c r="E151" s="75"/>
      <c r="F151" s="76" t="s">
        <v>401</v>
      </c>
      <c r="G151" s="75"/>
      <c r="H151" s="75"/>
      <c r="I151" s="75"/>
      <c r="J151" s="75"/>
      <c r="K151" s="75"/>
    </row>
    <row r="152" spans="1:11" x14ac:dyDescent="0.35">
      <c r="A152" s="75"/>
      <c r="B152" s="75" t="s">
        <v>156</v>
      </c>
      <c r="C152" s="75"/>
      <c r="D152" s="75"/>
      <c r="E152" s="75"/>
      <c r="F152" s="81" t="s">
        <v>402</v>
      </c>
      <c r="G152" s="75"/>
      <c r="H152" s="75"/>
      <c r="I152" s="75"/>
      <c r="J152" s="75"/>
      <c r="K152" s="75"/>
    </row>
    <row r="153" spans="1:11" x14ac:dyDescent="0.35">
      <c r="A153" s="75"/>
      <c r="B153" s="75" t="s">
        <v>160</v>
      </c>
      <c r="C153" s="75"/>
      <c r="D153" s="75"/>
      <c r="E153" s="75"/>
      <c r="F153" s="76" t="s">
        <v>403</v>
      </c>
      <c r="G153" s="75"/>
      <c r="H153" s="75"/>
      <c r="I153" s="75"/>
      <c r="J153" s="75"/>
      <c r="K153" s="75"/>
    </row>
    <row r="154" spans="1:11" x14ac:dyDescent="0.35">
      <c r="A154" s="75"/>
      <c r="B154" s="75"/>
      <c r="C154" s="75"/>
      <c r="D154" s="75"/>
      <c r="E154" s="75"/>
      <c r="F154" s="76"/>
      <c r="G154" s="75"/>
      <c r="H154" s="75"/>
      <c r="I154" s="75"/>
      <c r="J154" s="75"/>
      <c r="K154" s="75"/>
    </row>
    <row r="155" spans="1:11" x14ac:dyDescent="0.35">
      <c r="A155" s="75"/>
      <c r="B155" s="75"/>
      <c r="C155" s="74" t="s">
        <v>404</v>
      </c>
      <c r="D155" s="75"/>
      <c r="E155" s="75"/>
      <c r="F155" s="76"/>
      <c r="G155" s="75"/>
      <c r="H155" s="75"/>
      <c r="I155" s="75"/>
      <c r="J155" s="75"/>
      <c r="K155" s="75"/>
    </row>
    <row r="156" spans="1:11" x14ac:dyDescent="0.35">
      <c r="A156" s="75"/>
      <c r="B156" s="75"/>
      <c r="C156" s="75" t="s">
        <v>166</v>
      </c>
      <c r="D156" s="75"/>
      <c r="E156" s="75"/>
      <c r="F156" s="76" t="s">
        <v>405</v>
      </c>
      <c r="G156" s="75"/>
      <c r="H156" s="75"/>
      <c r="I156" s="75"/>
      <c r="J156" s="75"/>
      <c r="K156" s="75"/>
    </row>
    <row r="157" spans="1:11" x14ac:dyDescent="0.35">
      <c r="A157" s="75"/>
      <c r="B157" s="75"/>
      <c r="C157" s="75" t="s">
        <v>170</v>
      </c>
      <c r="D157" s="75"/>
      <c r="E157" s="75"/>
      <c r="F157" s="76" t="s">
        <v>327</v>
      </c>
      <c r="G157" s="75"/>
      <c r="H157" s="75"/>
      <c r="I157" s="75"/>
      <c r="J157" s="75"/>
      <c r="K157" s="75"/>
    </row>
    <row r="158" spans="1:11" x14ac:dyDescent="0.35">
      <c r="A158" s="75"/>
      <c r="B158" s="75"/>
      <c r="C158" s="75" t="s">
        <v>173</v>
      </c>
      <c r="D158" s="75"/>
      <c r="E158" s="75"/>
      <c r="F158" s="76" t="s">
        <v>406</v>
      </c>
      <c r="G158" s="75"/>
      <c r="H158" s="75"/>
      <c r="I158" s="75"/>
      <c r="J158" s="75"/>
      <c r="K158" s="75"/>
    </row>
    <row r="159" spans="1:11" x14ac:dyDescent="0.35">
      <c r="A159" s="75"/>
      <c r="B159" s="75"/>
      <c r="C159" s="75" t="s">
        <v>176</v>
      </c>
      <c r="D159" s="75"/>
      <c r="E159" s="75"/>
      <c r="F159" s="76" t="s">
        <v>407</v>
      </c>
      <c r="G159" s="75"/>
      <c r="H159" s="75"/>
      <c r="I159" s="75"/>
      <c r="J159" s="75"/>
      <c r="K159" s="75"/>
    </row>
    <row r="160" spans="1:11" x14ac:dyDescent="0.35">
      <c r="A160" s="75"/>
      <c r="B160" s="75"/>
      <c r="C160" s="75" t="s">
        <v>178</v>
      </c>
      <c r="D160" s="75"/>
      <c r="E160" s="75"/>
      <c r="F160" s="76" t="s">
        <v>408</v>
      </c>
      <c r="G160" s="75"/>
      <c r="H160" s="75"/>
      <c r="I160" s="75"/>
      <c r="J160" s="75"/>
      <c r="K160" s="75"/>
    </row>
    <row r="161" spans="1:11" x14ac:dyDescent="0.35">
      <c r="A161" s="75"/>
      <c r="B161" s="75"/>
      <c r="C161" s="75" t="s">
        <v>180</v>
      </c>
      <c r="D161" s="75"/>
      <c r="E161" s="75"/>
      <c r="F161" s="80" t="s">
        <v>336</v>
      </c>
      <c r="G161" s="75"/>
      <c r="H161" s="75"/>
      <c r="I161" s="75"/>
      <c r="J161" s="75"/>
      <c r="K161" s="75"/>
    </row>
    <row r="162" spans="1:11" x14ac:dyDescent="0.35">
      <c r="A162" s="75"/>
      <c r="B162" s="75"/>
      <c r="C162" s="75" t="s">
        <v>182</v>
      </c>
      <c r="D162" s="75"/>
      <c r="E162" s="75"/>
      <c r="F162" s="80" t="s">
        <v>336</v>
      </c>
      <c r="G162" s="75"/>
      <c r="H162" s="75"/>
      <c r="I162" s="75"/>
      <c r="J162" s="75"/>
      <c r="K162" s="75"/>
    </row>
    <row r="163" spans="1:11" x14ac:dyDescent="0.35">
      <c r="A163" s="75"/>
      <c r="B163" s="75"/>
      <c r="C163" s="75" t="s">
        <v>184</v>
      </c>
      <c r="D163" s="75"/>
      <c r="E163" s="75"/>
      <c r="F163" s="76" t="s">
        <v>409</v>
      </c>
      <c r="G163" s="75"/>
      <c r="H163" s="75"/>
      <c r="I163" s="75"/>
      <c r="J163" s="75"/>
      <c r="K163" s="75"/>
    </row>
    <row r="164" spans="1:11" x14ac:dyDescent="0.35">
      <c r="A164" s="75"/>
      <c r="B164" s="75"/>
      <c r="C164" s="75" t="s">
        <v>186</v>
      </c>
      <c r="D164" s="75"/>
      <c r="E164" s="75"/>
      <c r="F164" s="76" t="s">
        <v>348</v>
      </c>
      <c r="G164" s="75"/>
      <c r="H164" s="75"/>
      <c r="I164" s="75"/>
      <c r="J164" s="75"/>
      <c r="K164" s="75"/>
    </row>
    <row r="165" spans="1:11" x14ac:dyDescent="0.35">
      <c r="A165" s="75"/>
      <c r="B165" s="75"/>
      <c r="C165" s="75" t="s">
        <v>188</v>
      </c>
      <c r="D165" s="75"/>
      <c r="E165" s="75"/>
      <c r="F165" s="80" t="s">
        <v>336</v>
      </c>
      <c r="G165" s="75"/>
      <c r="H165" s="75"/>
      <c r="I165" s="75"/>
      <c r="J165" s="75"/>
      <c r="K165" s="75"/>
    </row>
    <row r="166" spans="1:11" x14ac:dyDescent="0.35">
      <c r="A166" s="75"/>
      <c r="B166" s="75"/>
      <c r="C166" s="75" t="s">
        <v>191</v>
      </c>
      <c r="D166" s="75"/>
      <c r="E166" s="75"/>
      <c r="F166" s="80" t="s">
        <v>336</v>
      </c>
      <c r="G166" s="75"/>
      <c r="H166" s="75"/>
      <c r="I166" s="75"/>
      <c r="J166" s="75"/>
      <c r="K166" s="75"/>
    </row>
    <row r="167" spans="1:11" x14ac:dyDescent="0.35">
      <c r="A167" s="75"/>
      <c r="B167" s="75"/>
      <c r="C167" s="75" t="s">
        <v>195</v>
      </c>
      <c r="D167" s="75"/>
      <c r="E167" s="75"/>
      <c r="F167" s="76" t="s">
        <v>410</v>
      </c>
      <c r="G167" s="75"/>
      <c r="H167" s="75"/>
      <c r="I167" s="75"/>
      <c r="J167" s="75"/>
      <c r="K167" s="75"/>
    </row>
    <row r="168" spans="1:11" x14ac:dyDescent="0.35">
      <c r="A168" s="75"/>
      <c r="B168" s="75"/>
      <c r="C168" s="75" t="s">
        <v>198</v>
      </c>
      <c r="D168" s="75"/>
      <c r="E168" s="75"/>
      <c r="F168" s="80" t="s">
        <v>411</v>
      </c>
      <c r="G168" s="75"/>
      <c r="H168" s="75"/>
      <c r="I168" s="75"/>
      <c r="J168" s="75"/>
      <c r="K168" s="75"/>
    </row>
    <row r="169" spans="1:11" x14ac:dyDescent="0.35">
      <c r="A169" s="75"/>
      <c r="B169" s="75"/>
      <c r="C169" s="75" t="s">
        <v>201</v>
      </c>
      <c r="D169" s="75"/>
      <c r="E169" s="75"/>
      <c r="F169" s="81" t="s">
        <v>412</v>
      </c>
      <c r="G169" s="75"/>
      <c r="H169" s="75"/>
      <c r="I169" s="75"/>
      <c r="J169" s="75"/>
      <c r="K169" s="75"/>
    </row>
    <row r="170" spans="1:11" x14ac:dyDescent="0.35">
      <c r="A170" s="75"/>
      <c r="B170" s="75"/>
      <c r="C170" s="75" t="s">
        <v>413</v>
      </c>
      <c r="D170" s="75"/>
      <c r="E170" s="75"/>
      <c r="F170" s="211" t="s">
        <v>414</v>
      </c>
      <c r="G170" s="75"/>
      <c r="H170" s="75"/>
      <c r="I170" s="75"/>
      <c r="J170" s="75"/>
      <c r="K170" s="75"/>
    </row>
    <row r="171" spans="1:11" x14ac:dyDescent="0.35">
      <c r="A171" s="75"/>
      <c r="B171" s="75"/>
      <c r="C171" s="75" t="s">
        <v>368</v>
      </c>
      <c r="D171" s="75"/>
      <c r="E171" s="75"/>
      <c r="F171" s="215" t="s">
        <v>336</v>
      </c>
      <c r="G171" s="75"/>
      <c r="H171" s="75"/>
      <c r="I171" s="75"/>
      <c r="J171" s="75"/>
      <c r="K171" s="75"/>
    </row>
    <row r="172" spans="1:11" x14ac:dyDescent="0.35">
      <c r="A172" s="75"/>
      <c r="B172" s="75"/>
      <c r="C172" s="75" t="s">
        <v>211</v>
      </c>
      <c r="D172" s="75"/>
      <c r="E172" s="75"/>
      <c r="F172" s="80" t="s">
        <v>336</v>
      </c>
      <c r="G172" s="75"/>
      <c r="H172" s="75"/>
      <c r="I172" s="75"/>
      <c r="J172" s="75"/>
      <c r="K172" s="75"/>
    </row>
    <row r="173" spans="1:11" x14ac:dyDescent="0.35">
      <c r="A173" s="75"/>
      <c r="B173" s="75"/>
      <c r="C173" s="75" t="s">
        <v>214</v>
      </c>
      <c r="D173" s="75"/>
      <c r="E173" s="75"/>
      <c r="F173" s="76" t="s">
        <v>371</v>
      </c>
      <c r="G173" s="75"/>
      <c r="H173" s="75"/>
      <c r="I173" s="75"/>
      <c r="J173" s="75"/>
      <c r="K173" s="75"/>
    </row>
    <row r="174" spans="1:11" x14ac:dyDescent="0.35">
      <c r="A174" s="75"/>
      <c r="B174" s="75"/>
      <c r="C174" s="75" t="s">
        <v>218</v>
      </c>
      <c r="D174" s="75"/>
      <c r="E174" s="75"/>
      <c r="F174" s="76" t="s">
        <v>415</v>
      </c>
      <c r="G174" s="75"/>
      <c r="H174" s="75"/>
      <c r="I174" s="75"/>
      <c r="J174" s="75"/>
      <c r="K174" s="75"/>
    </row>
    <row r="175" spans="1:11" x14ac:dyDescent="0.35">
      <c r="A175" s="75"/>
      <c r="B175" s="75"/>
      <c r="C175" s="75" t="s">
        <v>221</v>
      </c>
      <c r="D175" s="75"/>
      <c r="E175" s="75"/>
      <c r="F175" s="80" t="s">
        <v>336</v>
      </c>
      <c r="G175" s="75"/>
      <c r="H175" s="75"/>
      <c r="I175" s="75"/>
      <c r="J175" s="75"/>
      <c r="K175" s="75"/>
    </row>
    <row r="176" spans="1:11" x14ac:dyDescent="0.35">
      <c r="A176" s="75"/>
      <c r="B176" s="75"/>
      <c r="C176" s="75"/>
      <c r="D176" s="75"/>
      <c r="E176" s="75"/>
      <c r="F176" s="76"/>
      <c r="G176" s="75"/>
      <c r="H176" s="75"/>
      <c r="I176" s="75"/>
      <c r="J176" s="75"/>
      <c r="K176" s="75"/>
    </row>
    <row r="177" spans="1:11" x14ac:dyDescent="0.35">
      <c r="A177" s="75"/>
      <c r="B177" s="75"/>
      <c r="C177" s="75"/>
      <c r="D177" s="74" t="s">
        <v>373</v>
      </c>
      <c r="E177" s="75"/>
      <c r="F177" s="76"/>
      <c r="G177" s="75"/>
      <c r="H177" s="75"/>
      <c r="I177" s="75"/>
      <c r="J177" s="75"/>
      <c r="K177" s="75"/>
    </row>
    <row r="178" spans="1:11" x14ac:dyDescent="0.35">
      <c r="A178" s="75"/>
      <c r="B178" s="75"/>
      <c r="C178" s="75"/>
      <c r="D178" s="75" t="s">
        <v>374</v>
      </c>
      <c r="E178" s="75"/>
      <c r="F178" s="82" t="s">
        <v>375</v>
      </c>
      <c r="G178" s="75"/>
      <c r="H178" s="75"/>
      <c r="I178" s="75"/>
      <c r="J178" s="75"/>
      <c r="K178" s="75"/>
    </row>
    <row r="179" spans="1:11" x14ac:dyDescent="0.35">
      <c r="A179" s="75"/>
      <c r="B179" s="75"/>
      <c r="C179" s="75"/>
      <c r="D179" s="75" t="s">
        <v>230</v>
      </c>
      <c r="E179" s="75"/>
      <c r="F179" s="76">
        <v>112288</v>
      </c>
      <c r="G179" s="75"/>
      <c r="H179" s="75"/>
      <c r="I179" s="75"/>
      <c r="J179" s="75"/>
      <c r="K179" s="75"/>
    </row>
    <row r="180" spans="1:11" x14ac:dyDescent="0.35">
      <c r="A180" s="75"/>
      <c r="B180" s="75"/>
      <c r="C180" s="75"/>
      <c r="D180" s="75" t="s">
        <v>234</v>
      </c>
      <c r="E180" s="75"/>
      <c r="F180" s="76">
        <v>11170007</v>
      </c>
      <c r="G180" s="75"/>
      <c r="H180" s="75"/>
      <c r="I180" s="75"/>
      <c r="J180" s="75"/>
      <c r="K180" s="75"/>
    </row>
    <row r="181" spans="1:11" x14ac:dyDescent="0.35">
      <c r="A181" s="75"/>
      <c r="B181" s="75"/>
      <c r="C181" s="75"/>
      <c r="D181" s="75" t="s">
        <v>238</v>
      </c>
      <c r="E181" s="75"/>
      <c r="F181" s="76" t="s">
        <v>376</v>
      </c>
      <c r="G181" s="75"/>
      <c r="H181" s="75"/>
      <c r="I181" s="75"/>
      <c r="J181" s="75"/>
      <c r="K181" s="75"/>
    </row>
    <row r="182" spans="1:11" x14ac:dyDescent="0.35">
      <c r="A182" s="75"/>
      <c r="B182" s="75"/>
      <c r="C182" s="75"/>
      <c r="D182" s="75" t="s">
        <v>241</v>
      </c>
      <c r="E182" s="75"/>
      <c r="F182" s="83" t="s">
        <v>377</v>
      </c>
      <c r="G182" s="75"/>
      <c r="H182" s="75"/>
      <c r="I182" s="75"/>
      <c r="J182" s="75"/>
      <c r="K182" s="75"/>
    </row>
    <row r="183" spans="1:11" x14ac:dyDescent="0.35">
      <c r="A183" s="75"/>
      <c r="B183" s="75"/>
      <c r="C183" s="75"/>
      <c r="D183" s="75" t="s">
        <v>245</v>
      </c>
      <c r="E183" s="75"/>
      <c r="F183" s="76" t="s">
        <v>378</v>
      </c>
      <c r="G183" s="75"/>
      <c r="H183" s="75"/>
      <c r="I183" s="75"/>
      <c r="J183" s="75"/>
      <c r="K183" s="75"/>
    </row>
    <row r="184" spans="1:11" x14ac:dyDescent="0.35">
      <c r="A184" s="75"/>
      <c r="B184" s="75"/>
      <c r="C184" s="75"/>
      <c r="D184" s="75" t="s">
        <v>249</v>
      </c>
      <c r="E184" s="75"/>
      <c r="F184" s="80" t="s">
        <v>336</v>
      </c>
      <c r="G184" s="75"/>
      <c r="H184" s="75"/>
      <c r="I184" s="75"/>
      <c r="J184" s="75"/>
      <c r="K184" s="75"/>
    </row>
    <row r="185" spans="1:11" x14ac:dyDescent="0.35">
      <c r="A185" s="75"/>
      <c r="B185" s="75"/>
      <c r="C185" s="75"/>
      <c r="D185" s="75" t="s">
        <v>379</v>
      </c>
      <c r="E185" s="75"/>
      <c r="F185" s="80" t="s">
        <v>336</v>
      </c>
      <c r="G185" s="75"/>
      <c r="H185" s="75"/>
      <c r="I185" s="75"/>
      <c r="J185" s="75"/>
      <c r="K185" s="75"/>
    </row>
    <row r="186" spans="1:11" x14ac:dyDescent="0.35">
      <c r="A186" s="75"/>
      <c r="B186" s="75"/>
      <c r="C186" s="75"/>
      <c r="D186" s="75"/>
      <c r="E186" s="75"/>
      <c r="F186" s="76"/>
      <c r="G186" s="75"/>
      <c r="H186" s="75"/>
      <c r="I186" s="75"/>
      <c r="J186" s="75"/>
      <c r="K186" s="75"/>
    </row>
    <row r="187" spans="1:11" x14ac:dyDescent="0.35">
      <c r="A187" s="75"/>
      <c r="B187" s="75"/>
      <c r="C187" s="75"/>
      <c r="D187" s="75"/>
      <c r="E187" s="74" t="s">
        <v>256</v>
      </c>
      <c r="F187" s="76"/>
      <c r="G187" s="75"/>
      <c r="H187" s="75"/>
      <c r="I187" s="75"/>
      <c r="J187" s="75"/>
      <c r="K187" s="75"/>
    </row>
    <row r="188" spans="1:11" x14ac:dyDescent="0.35">
      <c r="A188" s="75"/>
      <c r="B188" s="75"/>
      <c r="C188" s="75"/>
      <c r="D188" s="75"/>
      <c r="E188" s="75" t="s">
        <v>262</v>
      </c>
      <c r="F188" s="82" t="str">
        <f>_xlfn.TEXTJOIN("/",FALSE,F$3,F$142,F$156,F$178,F189)</f>
        <v>MA0001/2022-04-14T14:25:01/PR0002/OUT003/SR101/2022-01</v>
      </c>
      <c r="G188" s="75"/>
      <c r="H188" s="75"/>
      <c r="I188" s="75"/>
      <c r="J188" s="75"/>
      <c r="K188" s="75"/>
    </row>
    <row r="189" spans="1:11" x14ac:dyDescent="0.35">
      <c r="A189" s="75"/>
      <c r="B189" s="75"/>
      <c r="C189" s="75"/>
      <c r="D189" s="75"/>
      <c r="E189" s="75" t="s">
        <v>265</v>
      </c>
      <c r="F189" s="76" t="s">
        <v>380</v>
      </c>
      <c r="G189" s="75"/>
      <c r="H189" s="75"/>
      <c r="I189" s="75"/>
      <c r="J189" s="75"/>
      <c r="K189" s="75"/>
    </row>
    <row r="190" spans="1:11" x14ac:dyDescent="0.35">
      <c r="A190" s="75"/>
      <c r="B190" s="75"/>
      <c r="C190" s="75"/>
      <c r="D190" s="75"/>
      <c r="E190" s="75" t="s">
        <v>270</v>
      </c>
      <c r="F190" s="78">
        <v>31</v>
      </c>
      <c r="G190" s="75"/>
      <c r="H190" s="75"/>
      <c r="I190" s="75"/>
      <c r="J190" s="75"/>
      <c r="K190" s="75"/>
    </row>
    <row r="191" spans="1:11" x14ac:dyDescent="0.35">
      <c r="A191" s="75"/>
      <c r="B191" s="75"/>
      <c r="C191" s="75"/>
      <c r="D191" s="75"/>
      <c r="E191" s="75" t="s">
        <v>273</v>
      </c>
      <c r="F191" s="79">
        <f>F190*250</f>
        <v>7750</v>
      </c>
      <c r="G191" s="75"/>
      <c r="H191" s="75"/>
      <c r="I191" s="75"/>
      <c r="J191" s="75"/>
      <c r="K191" s="75"/>
    </row>
    <row r="192" spans="1:11" x14ac:dyDescent="0.35">
      <c r="A192" s="75"/>
      <c r="B192" s="75"/>
      <c r="C192" s="75"/>
      <c r="D192" s="75"/>
      <c r="E192" s="75" t="s">
        <v>276</v>
      </c>
      <c r="F192" s="79">
        <f>CEILING(7%*F191,10)</f>
        <v>550</v>
      </c>
      <c r="G192" s="75"/>
      <c r="H192" s="75"/>
      <c r="I192" s="75"/>
      <c r="J192" s="75"/>
      <c r="K192" s="75"/>
    </row>
    <row r="193" spans="1:11" x14ac:dyDescent="0.35">
      <c r="A193" s="75"/>
      <c r="B193" s="75"/>
      <c r="C193" s="75"/>
      <c r="D193" s="75"/>
      <c r="E193" s="75" t="s">
        <v>279</v>
      </c>
      <c r="F193" s="79">
        <f>ROUND(2%*F191,2)</f>
        <v>155</v>
      </c>
      <c r="G193" s="75"/>
      <c r="H193" s="75"/>
      <c r="I193" s="75"/>
      <c r="J193" s="75"/>
      <c r="K193" s="75"/>
    </row>
    <row r="194" spans="1:11" x14ac:dyDescent="0.35">
      <c r="A194" s="75"/>
      <c r="B194" s="75"/>
      <c r="C194" s="75"/>
      <c r="D194" s="75"/>
      <c r="E194" s="75"/>
      <c r="F194" s="76"/>
      <c r="G194" s="75"/>
      <c r="H194" s="75"/>
      <c r="I194" s="75"/>
      <c r="J194" s="75"/>
      <c r="K194" s="75"/>
    </row>
    <row r="195" spans="1:11" x14ac:dyDescent="0.35">
      <c r="A195" s="75"/>
      <c r="B195" s="75"/>
      <c r="C195" s="75"/>
      <c r="D195" s="75"/>
      <c r="E195" s="74" t="s">
        <v>256</v>
      </c>
      <c r="F195" s="76"/>
      <c r="G195" s="75"/>
      <c r="H195" s="75"/>
      <c r="I195" s="75"/>
      <c r="J195" s="75"/>
      <c r="K195" s="75"/>
    </row>
    <row r="196" spans="1:11" x14ac:dyDescent="0.35">
      <c r="A196" s="75"/>
      <c r="B196" s="75"/>
      <c r="C196" s="75"/>
      <c r="D196" s="75"/>
      <c r="E196" s="75" t="s">
        <v>262</v>
      </c>
      <c r="F196" s="82" t="str">
        <f>_xlfn.TEXTJOIN("/",FALSE,F$3,F$142,F$156,F$178,F197)</f>
        <v>MA0001/2022-04-14T14:25:01/PR0002/OUT003/SR101/2022-02</v>
      </c>
      <c r="G196" s="75"/>
      <c r="H196" s="75"/>
      <c r="I196" s="75"/>
      <c r="J196" s="75"/>
      <c r="K196" s="75"/>
    </row>
    <row r="197" spans="1:11" x14ac:dyDescent="0.35">
      <c r="A197" s="75"/>
      <c r="B197" s="75"/>
      <c r="C197" s="75"/>
      <c r="D197" s="75"/>
      <c r="E197" s="75" t="s">
        <v>265</v>
      </c>
      <c r="F197" s="76" t="s">
        <v>395</v>
      </c>
      <c r="G197" s="75"/>
      <c r="H197" s="75"/>
      <c r="I197" s="75"/>
      <c r="J197" s="75"/>
      <c r="K197" s="75"/>
    </row>
    <row r="198" spans="1:11" x14ac:dyDescent="0.35">
      <c r="A198" s="75"/>
      <c r="B198" s="75"/>
      <c r="C198" s="75"/>
      <c r="D198" s="75"/>
      <c r="E198" s="75" t="s">
        <v>270</v>
      </c>
      <c r="F198" s="78">
        <v>32</v>
      </c>
      <c r="G198" s="75"/>
      <c r="H198" s="75"/>
      <c r="I198" s="75"/>
      <c r="J198" s="75"/>
      <c r="K198" s="75"/>
    </row>
    <row r="199" spans="1:11" x14ac:dyDescent="0.35">
      <c r="A199" s="75"/>
      <c r="B199" s="75"/>
      <c r="C199" s="75"/>
      <c r="D199" s="75"/>
      <c r="E199" s="75" t="s">
        <v>273</v>
      </c>
      <c r="F199" s="79">
        <f>F198*250</f>
        <v>8000</v>
      </c>
      <c r="G199" s="75"/>
      <c r="H199" s="75"/>
      <c r="I199" s="75"/>
      <c r="J199" s="75"/>
      <c r="K199" s="75"/>
    </row>
    <row r="200" spans="1:11" x14ac:dyDescent="0.35">
      <c r="A200" s="75"/>
      <c r="B200" s="75"/>
      <c r="C200" s="75"/>
      <c r="D200" s="75"/>
      <c r="E200" s="75" t="s">
        <v>276</v>
      </c>
      <c r="F200" s="79">
        <f>CEILING(7%*F199,10)</f>
        <v>560</v>
      </c>
      <c r="G200" s="75"/>
      <c r="H200" s="75"/>
      <c r="I200" s="75"/>
      <c r="J200" s="75"/>
      <c r="K200" s="75"/>
    </row>
    <row r="201" spans="1:11" x14ac:dyDescent="0.35">
      <c r="A201" s="75"/>
      <c r="B201" s="75"/>
      <c r="C201" s="75"/>
      <c r="D201" s="75"/>
      <c r="E201" s="75" t="s">
        <v>279</v>
      </c>
      <c r="F201" s="79">
        <f>ROUND(2%*F199,2)</f>
        <v>160</v>
      </c>
      <c r="G201" s="75"/>
      <c r="H201" s="75"/>
      <c r="I201" s="75"/>
      <c r="J201" s="75"/>
      <c r="K201" s="75"/>
    </row>
    <row r="202" spans="1:11" x14ac:dyDescent="0.35">
      <c r="A202" s="75"/>
      <c r="B202" s="75"/>
      <c r="C202" s="75"/>
      <c r="D202" s="75"/>
      <c r="E202" s="75"/>
      <c r="F202" s="76"/>
      <c r="G202" s="75"/>
      <c r="H202" s="75"/>
      <c r="I202" s="75"/>
      <c r="J202" s="75"/>
      <c r="K202" s="75"/>
    </row>
    <row r="203" spans="1:11" x14ac:dyDescent="0.35">
      <c r="A203" s="75"/>
      <c r="B203" s="75"/>
      <c r="C203" s="75"/>
      <c r="D203" s="75"/>
      <c r="E203" s="74" t="s">
        <v>256</v>
      </c>
      <c r="F203" s="76"/>
      <c r="G203" s="75"/>
      <c r="H203" s="75"/>
      <c r="I203" s="75"/>
      <c r="J203" s="75"/>
      <c r="K203" s="75"/>
    </row>
    <row r="204" spans="1:11" x14ac:dyDescent="0.35">
      <c r="A204" s="75"/>
      <c r="B204" s="75"/>
      <c r="C204" s="75"/>
      <c r="D204" s="75"/>
      <c r="E204" s="75" t="s">
        <v>262</v>
      </c>
      <c r="F204" s="82" t="str">
        <f>_xlfn.TEXTJOIN("/",FALSE,F$3,F$142,F$156,F$178,F205)</f>
        <v>MA0001/2022-04-14T14:25:01/PR0002/OUT003/SR101/2022-03</v>
      </c>
      <c r="G204" s="75"/>
      <c r="H204" s="75"/>
      <c r="I204" s="75"/>
      <c r="J204" s="75"/>
      <c r="K204" s="75"/>
    </row>
    <row r="205" spans="1:11" x14ac:dyDescent="0.35">
      <c r="A205" s="75"/>
      <c r="B205" s="75"/>
      <c r="C205" s="75"/>
      <c r="D205" s="75"/>
      <c r="E205" s="75" t="s">
        <v>265</v>
      </c>
      <c r="F205" s="76" t="s">
        <v>381</v>
      </c>
      <c r="G205" s="75"/>
      <c r="H205" s="75"/>
      <c r="I205" s="75"/>
      <c r="J205" s="75"/>
      <c r="K205" s="75"/>
    </row>
    <row r="206" spans="1:11" x14ac:dyDescent="0.35">
      <c r="A206" s="75"/>
      <c r="B206" s="75"/>
      <c r="C206" s="75"/>
      <c r="D206" s="75"/>
      <c r="E206" s="75" t="s">
        <v>270</v>
      </c>
      <c r="F206" s="78">
        <v>33</v>
      </c>
      <c r="G206" s="75"/>
      <c r="H206" s="75"/>
      <c r="I206" s="75"/>
      <c r="J206" s="75"/>
      <c r="K206" s="75"/>
    </row>
    <row r="207" spans="1:11" x14ac:dyDescent="0.35">
      <c r="A207" s="75"/>
      <c r="B207" s="75"/>
      <c r="C207" s="75"/>
      <c r="D207" s="75"/>
      <c r="E207" s="75" t="s">
        <v>273</v>
      </c>
      <c r="F207" s="79">
        <f>F206*250</f>
        <v>8250</v>
      </c>
      <c r="G207" s="75"/>
      <c r="H207" s="75"/>
      <c r="I207" s="75"/>
      <c r="J207" s="75"/>
      <c r="K207" s="75"/>
    </row>
    <row r="208" spans="1:11" x14ac:dyDescent="0.35">
      <c r="A208" s="75"/>
      <c r="B208" s="75"/>
      <c r="C208" s="75"/>
      <c r="D208" s="75"/>
      <c r="E208" s="75" t="s">
        <v>276</v>
      </c>
      <c r="F208" s="79">
        <f>CEILING(7%*F207,10)</f>
        <v>580</v>
      </c>
      <c r="G208" s="75"/>
      <c r="H208" s="75"/>
      <c r="I208" s="75"/>
      <c r="J208" s="75"/>
      <c r="K208" s="75"/>
    </row>
    <row r="209" spans="1:11" x14ac:dyDescent="0.35">
      <c r="A209" s="75"/>
      <c r="B209" s="75"/>
      <c r="C209" s="75"/>
      <c r="D209" s="75"/>
      <c r="E209" s="75" t="s">
        <v>279</v>
      </c>
      <c r="F209" s="79">
        <f>ROUND(2%*F207,2)</f>
        <v>165</v>
      </c>
      <c r="G209" s="75"/>
      <c r="H209" s="75"/>
      <c r="I209" s="75"/>
      <c r="J209" s="75"/>
      <c r="K209" s="75"/>
    </row>
    <row r="210" spans="1:11" x14ac:dyDescent="0.35">
      <c r="A210" s="75"/>
      <c r="B210" s="75"/>
      <c r="C210" s="75"/>
      <c r="D210" s="75"/>
      <c r="E210" s="75"/>
      <c r="F210" s="76"/>
      <c r="G210" s="75"/>
      <c r="H210" s="75"/>
      <c r="I210" s="75"/>
      <c r="J210" s="75"/>
      <c r="K210" s="75"/>
    </row>
    <row r="211" spans="1:11" x14ac:dyDescent="0.35">
      <c r="A211" s="75"/>
      <c r="B211" s="75"/>
      <c r="C211" s="74" t="s">
        <v>416</v>
      </c>
      <c r="D211" s="75"/>
      <c r="E211" s="75"/>
      <c r="F211" s="76"/>
      <c r="G211" s="75"/>
      <c r="H211" s="75"/>
      <c r="I211" s="75"/>
      <c r="J211" s="75"/>
      <c r="K211" s="75"/>
    </row>
    <row r="212" spans="1:11" x14ac:dyDescent="0.35">
      <c r="A212" s="75"/>
      <c r="B212" s="75"/>
      <c r="C212" s="75" t="s">
        <v>166</v>
      </c>
      <c r="D212" s="75"/>
      <c r="E212" s="75"/>
      <c r="F212" s="76" t="s">
        <v>417</v>
      </c>
      <c r="G212" s="75"/>
      <c r="H212" s="75"/>
      <c r="I212" s="75"/>
      <c r="J212" s="75"/>
      <c r="K212" s="75"/>
    </row>
    <row r="213" spans="1:11" x14ac:dyDescent="0.35">
      <c r="A213" s="75"/>
      <c r="B213" s="75"/>
      <c r="C213" s="75" t="s">
        <v>170</v>
      </c>
      <c r="D213" s="75"/>
      <c r="E213" s="75"/>
      <c r="F213" s="76" t="s">
        <v>328</v>
      </c>
      <c r="G213" s="75"/>
      <c r="H213" s="75"/>
      <c r="I213" s="75"/>
      <c r="J213" s="75"/>
      <c r="K213" s="75"/>
    </row>
    <row r="214" spans="1:11" x14ac:dyDescent="0.35">
      <c r="A214" s="75"/>
      <c r="B214" s="75"/>
      <c r="C214" s="75" t="s">
        <v>173</v>
      </c>
      <c r="D214" s="75"/>
      <c r="E214" s="75"/>
      <c r="F214" s="76" t="s">
        <v>418</v>
      </c>
      <c r="G214" s="75"/>
      <c r="H214" s="75"/>
      <c r="I214" s="75"/>
      <c r="J214" s="75"/>
      <c r="K214" s="75"/>
    </row>
    <row r="215" spans="1:11" x14ac:dyDescent="0.35">
      <c r="A215" s="75"/>
      <c r="B215" s="75"/>
      <c r="C215" s="75" t="s">
        <v>176</v>
      </c>
      <c r="D215" s="75"/>
      <c r="E215" s="75"/>
      <c r="F215" s="76" t="s">
        <v>419</v>
      </c>
      <c r="G215" s="75"/>
      <c r="H215" s="75"/>
      <c r="I215" s="75"/>
      <c r="J215" s="75"/>
      <c r="K215" s="75"/>
    </row>
    <row r="216" spans="1:11" x14ac:dyDescent="0.35">
      <c r="A216" s="75"/>
      <c r="B216" s="75"/>
      <c r="C216" s="75" t="s">
        <v>178</v>
      </c>
      <c r="D216" s="75"/>
      <c r="E216" s="75"/>
      <c r="F216" s="80" t="s">
        <v>336</v>
      </c>
      <c r="G216" s="75"/>
      <c r="H216" s="75"/>
      <c r="I216" s="75"/>
      <c r="J216" s="75"/>
      <c r="K216" s="75"/>
    </row>
    <row r="217" spans="1:11" x14ac:dyDescent="0.35">
      <c r="A217" s="75"/>
      <c r="B217" s="75"/>
      <c r="C217" s="75" t="s">
        <v>180</v>
      </c>
      <c r="D217" s="75"/>
      <c r="E217" s="75"/>
      <c r="F217" s="80" t="s">
        <v>336</v>
      </c>
      <c r="G217" s="75"/>
      <c r="H217" s="75"/>
      <c r="I217" s="75"/>
      <c r="J217" s="75"/>
      <c r="K217" s="75"/>
    </row>
    <row r="218" spans="1:11" x14ac:dyDescent="0.35">
      <c r="A218" s="75"/>
      <c r="B218" s="75"/>
      <c r="C218" s="75" t="s">
        <v>182</v>
      </c>
      <c r="D218" s="75"/>
      <c r="E218" s="75"/>
      <c r="F218" s="80" t="s">
        <v>336</v>
      </c>
      <c r="G218" s="75"/>
      <c r="H218" s="75"/>
      <c r="I218" s="75"/>
      <c r="J218" s="75"/>
      <c r="K218" s="75"/>
    </row>
    <row r="219" spans="1:11" x14ac:dyDescent="0.35">
      <c r="A219" s="75"/>
      <c r="B219" s="75"/>
      <c r="C219" s="75" t="s">
        <v>184</v>
      </c>
      <c r="D219" s="75"/>
      <c r="E219" s="75"/>
      <c r="F219" s="76" t="s">
        <v>420</v>
      </c>
      <c r="G219" s="75"/>
      <c r="H219" s="75"/>
      <c r="I219" s="75"/>
      <c r="J219" s="75"/>
      <c r="K219" s="75"/>
    </row>
    <row r="220" spans="1:11" x14ac:dyDescent="0.35">
      <c r="A220" s="75"/>
      <c r="B220" s="75"/>
      <c r="C220" s="75" t="s">
        <v>186</v>
      </c>
      <c r="D220" s="75"/>
      <c r="E220" s="75"/>
      <c r="F220" s="76" t="s">
        <v>348</v>
      </c>
      <c r="G220" s="75"/>
      <c r="H220" s="75"/>
      <c r="I220" s="75"/>
      <c r="J220" s="75"/>
      <c r="K220" s="75"/>
    </row>
    <row r="221" spans="1:11" x14ac:dyDescent="0.35">
      <c r="A221" s="75"/>
      <c r="B221" s="75"/>
      <c r="C221" s="75" t="s">
        <v>188</v>
      </c>
      <c r="D221" s="75"/>
      <c r="E221" s="75"/>
      <c r="F221" s="80" t="s">
        <v>336</v>
      </c>
      <c r="G221" s="75"/>
      <c r="H221" s="75"/>
      <c r="I221" s="75"/>
      <c r="J221" s="75"/>
      <c r="K221" s="75"/>
    </row>
    <row r="222" spans="1:11" x14ac:dyDescent="0.35">
      <c r="A222" s="75"/>
      <c r="B222" s="75"/>
      <c r="C222" s="75" t="s">
        <v>191</v>
      </c>
      <c r="D222" s="75"/>
      <c r="E222" s="75"/>
      <c r="F222" s="80" t="s">
        <v>336</v>
      </c>
      <c r="G222" s="75"/>
      <c r="H222" s="75"/>
      <c r="I222" s="75"/>
      <c r="J222" s="75"/>
      <c r="K222" s="75"/>
    </row>
    <row r="223" spans="1:11" x14ac:dyDescent="0.35">
      <c r="A223" s="75"/>
      <c r="B223" s="75"/>
      <c r="C223" s="75" t="s">
        <v>195</v>
      </c>
      <c r="D223" s="75"/>
      <c r="E223" s="75"/>
      <c r="F223" s="76" t="s">
        <v>421</v>
      </c>
      <c r="G223" s="75"/>
      <c r="H223" s="75"/>
      <c r="I223" s="75"/>
      <c r="J223" s="75"/>
      <c r="K223" s="75"/>
    </row>
    <row r="224" spans="1:11" x14ac:dyDescent="0.35">
      <c r="A224" s="75"/>
      <c r="B224" s="75"/>
      <c r="C224" s="75" t="s">
        <v>198</v>
      </c>
      <c r="D224" s="75"/>
      <c r="E224" s="75"/>
      <c r="F224" s="80" t="s">
        <v>422</v>
      </c>
      <c r="G224" s="75"/>
      <c r="H224" s="75"/>
      <c r="I224" s="75"/>
      <c r="J224" s="75"/>
      <c r="K224" s="75"/>
    </row>
    <row r="225" spans="1:11" x14ac:dyDescent="0.35">
      <c r="A225" s="75"/>
      <c r="B225" s="75"/>
      <c r="C225" s="75" t="s">
        <v>201</v>
      </c>
      <c r="D225" s="75"/>
      <c r="E225" s="75"/>
      <c r="F225" s="81" t="s">
        <v>423</v>
      </c>
      <c r="G225" s="75"/>
      <c r="H225" s="75"/>
      <c r="I225" s="75"/>
      <c r="J225" s="75"/>
      <c r="K225" s="75"/>
    </row>
    <row r="226" spans="1:11" x14ac:dyDescent="0.35">
      <c r="A226" s="75"/>
      <c r="B226" s="75"/>
      <c r="C226" s="75" t="s">
        <v>366</v>
      </c>
      <c r="D226" s="75"/>
      <c r="E226" s="75"/>
      <c r="F226" s="211" t="s">
        <v>424</v>
      </c>
      <c r="G226" s="75"/>
      <c r="H226" s="75"/>
      <c r="I226" s="75"/>
      <c r="J226" s="75"/>
      <c r="K226" s="75"/>
    </row>
    <row r="227" spans="1:11" x14ac:dyDescent="0.35">
      <c r="A227" s="75"/>
      <c r="B227" s="75"/>
      <c r="C227" s="75" t="s">
        <v>368</v>
      </c>
      <c r="D227" s="75"/>
      <c r="E227" s="75"/>
      <c r="F227" s="215" t="s">
        <v>336</v>
      </c>
      <c r="G227" s="75"/>
      <c r="H227" s="75"/>
      <c r="I227" s="75"/>
      <c r="J227" s="75"/>
      <c r="K227" s="75"/>
    </row>
    <row r="228" spans="1:11" x14ac:dyDescent="0.35">
      <c r="A228" s="75"/>
      <c r="B228" s="75"/>
      <c r="C228" s="75" t="s">
        <v>211</v>
      </c>
      <c r="D228" s="75"/>
      <c r="E228" s="75"/>
      <c r="F228" s="76" t="s">
        <v>425</v>
      </c>
      <c r="G228" s="75"/>
      <c r="H228" s="75"/>
      <c r="I228" s="75"/>
      <c r="J228" s="75"/>
      <c r="K228" s="75"/>
    </row>
    <row r="229" spans="1:11" x14ac:dyDescent="0.35">
      <c r="A229" s="75"/>
      <c r="B229" s="75"/>
      <c r="C229" s="75" t="s">
        <v>214</v>
      </c>
      <c r="D229" s="75"/>
      <c r="E229" s="75"/>
      <c r="F229" s="76" t="s">
        <v>371</v>
      </c>
      <c r="G229" s="75"/>
      <c r="H229" s="75"/>
      <c r="I229" s="75"/>
      <c r="J229" s="75"/>
      <c r="K229" s="75"/>
    </row>
    <row r="230" spans="1:11" x14ac:dyDescent="0.35">
      <c r="A230" s="75"/>
      <c r="B230" s="75"/>
      <c r="C230" s="75" t="s">
        <v>218</v>
      </c>
      <c r="D230" s="75"/>
      <c r="E230" s="75"/>
      <c r="F230" s="76" t="s">
        <v>426</v>
      </c>
      <c r="G230" s="75"/>
      <c r="H230" s="75"/>
      <c r="I230" s="75"/>
      <c r="J230" s="75"/>
      <c r="K230" s="75"/>
    </row>
    <row r="231" spans="1:11" x14ac:dyDescent="0.35">
      <c r="A231" s="75"/>
      <c r="B231" s="75"/>
      <c r="C231" s="75" t="s">
        <v>221</v>
      </c>
      <c r="D231" s="75"/>
      <c r="E231" s="75"/>
      <c r="F231" s="80" t="s">
        <v>336</v>
      </c>
      <c r="G231" s="75"/>
      <c r="H231" s="75"/>
      <c r="I231" s="75"/>
      <c r="J231" s="75"/>
      <c r="K231" s="75"/>
    </row>
    <row r="232" spans="1:11" x14ac:dyDescent="0.35">
      <c r="A232" s="75"/>
      <c r="B232" s="75"/>
      <c r="C232" s="75"/>
      <c r="D232" s="75"/>
      <c r="E232" s="75"/>
      <c r="F232" s="76"/>
      <c r="G232" s="75"/>
      <c r="H232" s="75"/>
      <c r="I232" s="75"/>
      <c r="J232" s="75"/>
      <c r="K232" s="75"/>
    </row>
    <row r="233" spans="1:11" x14ac:dyDescent="0.35">
      <c r="A233" s="75"/>
      <c r="B233" s="75"/>
      <c r="C233" s="75"/>
      <c r="D233" s="74" t="s">
        <v>427</v>
      </c>
      <c r="E233" s="75"/>
      <c r="F233" s="76"/>
      <c r="G233" s="75"/>
      <c r="H233" s="75"/>
      <c r="I233" s="75"/>
      <c r="J233" s="75"/>
      <c r="K233" s="75"/>
    </row>
    <row r="234" spans="1:11" x14ac:dyDescent="0.35">
      <c r="A234" s="75"/>
      <c r="B234" s="75"/>
      <c r="C234" s="75"/>
      <c r="D234" s="75" t="s">
        <v>374</v>
      </c>
      <c r="E234" s="75"/>
      <c r="F234" s="82" t="s">
        <v>428</v>
      </c>
      <c r="G234" s="75"/>
      <c r="H234" s="75"/>
      <c r="I234" s="75"/>
      <c r="J234" s="75"/>
      <c r="K234" s="75"/>
    </row>
    <row r="235" spans="1:11" x14ac:dyDescent="0.35">
      <c r="A235" s="75"/>
      <c r="B235" s="75"/>
      <c r="C235" s="75"/>
      <c r="D235" s="75" t="s">
        <v>230</v>
      </c>
      <c r="E235" s="75"/>
      <c r="F235" s="76" t="s">
        <v>429</v>
      </c>
      <c r="G235" s="75"/>
      <c r="H235" s="75"/>
      <c r="I235" s="75"/>
      <c r="J235" s="75"/>
      <c r="K235" s="75"/>
    </row>
    <row r="236" spans="1:11" x14ac:dyDescent="0.35">
      <c r="A236" s="75"/>
      <c r="B236" s="75"/>
      <c r="C236" s="75"/>
      <c r="D236" s="75" t="s">
        <v>234</v>
      </c>
      <c r="E236" s="75"/>
      <c r="F236" s="76" t="s">
        <v>430</v>
      </c>
      <c r="G236" s="75"/>
      <c r="H236" s="75"/>
      <c r="I236" s="75"/>
      <c r="J236" s="75"/>
      <c r="K236" s="75"/>
    </row>
    <row r="237" spans="1:11" x14ac:dyDescent="0.35">
      <c r="A237" s="75"/>
      <c r="B237" s="75"/>
      <c r="C237" s="75"/>
      <c r="D237" s="75" t="s">
        <v>238</v>
      </c>
      <c r="E237" s="75"/>
      <c r="F237" s="76" t="s">
        <v>376</v>
      </c>
      <c r="G237" s="75"/>
      <c r="H237" s="75"/>
      <c r="I237" s="75"/>
      <c r="J237" s="75"/>
      <c r="K237" s="75"/>
    </row>
    <row r="238" spans="1:11" x14ac:dyDescent="0.35">
      <c r="A238" s="75"/>
      <c r="B238" s="75"/>
      <c r="C238" s="75"/>
      <c r="D238" s="75" t="s">
        <v>241</v>
      </c>
      <c r="E238" s="75"/>
      <c r="F238" s="80" t="s">
        <v>336</v>
      </c>
      <c r="G238" s="75"/>
      <c r="H238" s="75"/>
      <c r="I238" s="75"/>
      <c r="J238" s="75"/>
      <c r="K238" s="75"/>
    </row>
    <row r="239" spans="1:11" x14ac:dyDescent="0.35">
      <c r="A239" s="75"/>
      <c r="B239" s="75"/>
      <c r="C239" s="75"/>
      <c r="D239" s="75" t="s">
        <v>245</v>
      </c>
      <c r="E239" s="75"/>
      <c r="F239" s="76" t="s">
        <v>431</v>
      </c>
      <c r="G239" s="75"/>
      <c r="H239" s="75"/>
      <c r="I239" s="75"/>
      <c r="J239" s="75"/>
      <c r="K239" s="75"/>
    </row>
    <row r="240" spans="1:11" x14ac:dyDescent="0.35">
      <c r="A240" s="75"/>
      <c r="B240" s="75"/>
      <c r="C240" s="75"/>
      <c r="D240" s="75" t="s">
        <v>249</v>
      </c>
      <c r="E240" s="75"/>
      <c r="F240" s="80" t="s">
        <v>336</v>
      </c>
      <c r="G240" s="75"/>
      <c r="H240" s="75"/>
      <c r="I240" s="75"/>
      <c r="J240" s="75"/>
      <c r="K240" s="75"/>
    </row>
    <row r="241" spans="1:11" x14ac:dyDescent="0.35">
      <c r="A241" s="75"/>
      <c r="B241" s="75"/>
      <c r="C241" s="75"/>
      <c r="D241" s="75" t="s">
        <v>379</v>
      </c>
      <c r="E241" s="75"/>
      <c r="F241" s="80" t="s">
        <v>336</v>
      </c>
      <c r="G241" s="75"/>
      <c r="H241" s="75"/>
      <c r="I241" s="75"/>
      <c r="J241" s="75"/>
      <c r="K241" s="75"/>
    </row>
    <row r="242" spans="1:11" x14ac:dyDescent="0.35">
      <c r="A242" s="75"/>
      <c r="B242" s="75"/>
      <c r="C242" s="75"/>
      <c r="D242" s="75"/>
      <c r="E242" s="75"/>
      <c r="F242" s="76"/>
      <c r="G242" s="75"/>
      <c r="H242" s="75"/>
      <c r="I242" s="75"/>
      <c r="J242" s="75"/>
      <c r="K242" s="75"/>
    </row>
    <row r="243" spans="1:11" x14ac:dyDescent="0.35">
      <c r="A243" s="75"/>
      <c r="B243" s="75"/>
      <c r="C243" s="75"/>
      <c r="D243" s="75"/>
      <c r="E243" s="74" t="s">
        <v>256</v>
      </c>
      <c r="F243" s="76"/>
      <c r="G243" s="75"/>
      <c r="H243" s="75"/>
      <c r="I243" s="75"/>
      <c r="J243" s="75"/>
      <c r="K243" s="75"/>
    </row>
    <row r="244" spans="1:11" x14ac:dyDescent="0.35">
      <c r="A244" s="75"/>
      <c r="B244" s="75"/>
      <c r="C244" s="75"/>
      <c r="D244" s="75"/>
      <c r="E244" s="75" t="s">
        <v>262</v>
      </c>
      <c r="F244" s="82" t="str">
        <f>_xlfn.TEXTJOIN("/",FALSE,F$3,F$142,F$212,F$234,F245)</f>
        <v>MA0001/2022-04-14T14:25:01/PR0002/OUT004/SR201/2022-01</v>
      </c>
      <c r="G244" s="75"/>
      <c r="H244" s="75"/>
      <c r="I244" s="75"/>
      <c r="J244" s="75"/>
      <c r="K244" s="75"/>
    </row>
    <row r="245" spans="1:11" x14ac:dyDescent="0.35">
      <c r="A245" s="75"/>
      <c r="B245" s="75"/>
      <c r="C245" s="75"/>
      <c r="D245" s="75"/>
      <c r="E245" s="75" t="s">
        <v>265</v>
      </c>
      <c r="F245" s="76" t="s">
        <v>380</v>
      </c>
      <c r="G245" s="75"/>
      <c r="H245" s="75"/>
      <c r="I245" s="75"/>
      <c r="J245" s="75"/>
      <c r="K245" s="75"/>
    </row>
    <row r="246" spans="1:11" x14ac:dyDescent="0.35">
      <c r="A246" s="75"/>
      <c r="B246" s="75"/>
      <c r="C246" s="75"/>
      <c r="D246" s="75"/>
      <c r="E246" s="75" t="s">
        <v>270</v>
      </c>
      <c r="F246" s="78">
        <v>41</v>
      </c>
      <c r="G246" s="75"/>
      <c r="H246" s="75"/>
      <c r="I246" s="75"/>
      <c r="J246" s="75"/>
      <c r="K246" s="75"/>
    </row>
    <row r="247" spans="1:11" x14ac:dyDescent="0.35">
      <c r="A247" s="75"/>
      <c r="B247" s="75"/>
      <c r="C247" s="75"/>
      <c r="D247" s="75"/>
      <c r="E247" s="75" t="s">
        <v>273</v>
      </c>
      <c r="F247" s="79">
        <f>F246*250</f>
        <v>10250</v>
      </c>
      <c r="G247" s="75"/>
      <c r="H247" s="75"/>
      <c r="I247" s="75"/>
      <c r="J247" s="75"/>
      <c r="K247" s="75"/>
    </row>
    <row r="248" spans="1:11" x14ac:dyDescent="0.35">
      <c r="A248" s="75"/>
      <c r="B248" s="75"/>
      <c r="C248" s="75"/>
      <c r="D248" s="75"/>
      <c r="E248" s="75" t="s">
        <v>276</v>
      </c>
      <c r="F248" s="79">
        <f>CEILING(7%*F247,10)</f>
        <v>720</v>
      </c>
      <c r="G248" s="75"/>
      <c r="H248" s="75"/>
      <c r="I248" s="75"/>
      <c r="J248" s="75"/>
      <c r="K248" s="75"/>
    </row>
    <row r="249" spans="1:11" x14ac:dyDescent="0.35">
      <c r="A249" s="75"/>
      <c r="B249" s="75"/>
      <c r="C249" s="75"/>
      <c r="D249" s="75"/>
      <c r="E249" s="75" t="s">
        <v>279</v>
      </c>
      <c r="F249" s="79">
        <f>ROUND(2%*F247,2)</f>
        <v>205</v>
      </c>
      <c r="G249" s="75"/>
      <c r="H249" s="75"/>
      <c r="I249" s="75"/>
      <c r="J249" s="75"/>
      <c r="K249" s="75"/>
    </row>
    <row r="250" spans="1:11" x14ac:dyDescent="0.35">
      <c r="A250" s="75"/>
      <c r="B250" s="75"/>
      <c r="C250" s="75"/>
      <c r="D250" s="75"/>
      <c r="E250" s="75"/>
      <c r="F250" s="76"/>
      <c r="G250" s="75"/>
      <c r="H250" s="75"/>
      <c r="I250" s="75"/>
      <c r="J250" s="75"/>
      <c r="K250" s="75"/>
    </row>
    <row r="251" spans="1:11" x14ac:dyDescent="0.35">
      <c r="A251" s="75"/>
      <c r="B251" s="75"/>
      <c r="C251" s="75"/>
      <c r="D251" s="75"/>
      <c r="E251" s="74" t="s">
        <v>256</v>
      </c>
      <c r="F251" s="76"/>
      <c r="G251" s="75"/>
      <c r="H251" s="75"/>
      <c r="I251" s="75"/>
      <c r="J251" s="75"/>
      <c r="K251" s="75"/>
    </row>
    <row r="252" spans="1:11" x14ac:dyDescent="0.35">
      <c r="A252" s="75"/>
      <c r="B252" s="75"/>
      <c r="C252" s="75"/>
      <c r="D252" s="75"/>
      <c r="E252" s="75" t="s">
        <v>262</v>
      </c>
      <c r="F252" s="82" t="str">
        <f>_xlfn.TEXTJOIN("/",FALSE,F$3,F$142,F$212,F$234,F253)</f>
        <v>MA0001/2022-04-14T14:25:01/PR0002/OUT004/SR201/2022-02</v>
      </c>
      <c r="G252" s="75"/>
      <c r="H252" s="75"/>
      <c r="I252" s="75"/>
      <c r="J252" s="75"/>
      <c r="K252" s="75"/>
    </row>
    <row r="253" spans="1:11" x14ac:dyDescent="0.35">
      <c r="A253" s="75"/>
      <c r="B253" s="75"/>
      <c r="C253" s="75"/>
      <c r="D253" s="75"/>
      <c r="E253" s="75" t="s">
        <v>265</v>
      </c>
      <c r="F253" s="76" t="s">
        <v>395</v>
      </c>
      <c r="G253" s="75"/>
      <c r="H253" s="75"/>
      <c r="I253" s="75"/>
      <c r="J253" s="75"/>
      <c r="K253" s="75"/>
    </row>
    <row r="254" spans="1:11" x14ac:dyDescent="0.35">
      <c r="A254" s="75"/>
      <c r="B254" s="75"/>
      <c r="C254" s="75"/>
      <c r="D254" s="75"/>
      <c r="E254" s="75" t="s">
        <v>270</v>
      </c>
      <c r="F254" s="78">
        <v>42</v>
      </c>
      <c r="G254" s="75"/>
      <c r="H254" s="75"/>
      <c r="I254" s="75"/>
      <c r="J254" s="75"/>
      <c r="K254" s="75"/>
    </row>
    <row r="255" spans="1:11" x14ac:dyDescent="0.35">
      <c r="A255" s="75"/>
      <c r="B255" s="75"/>
      <c r="C255" s="75"/>
      <c r="D255" s="75"/>
      <c r="E255" s="75" t="s">
        <v>273</v>
      </c>
      <c r="F255" s="79">
        <f>F254*250</f>
        <v>10500</v>
      </c>
      <c r="G255" s="75"/>
      <c r="H255" s="75"/>
      <c r="I255" s="75"/>
      <c r="J255" s="75"/>
      <c r="K255" s="75"/>
    </row>
    <row r="256" spans="1:11" x14ac:dyDescent="0.35">
      <c r="A256" s="75"/>
      <c r="B256" s="75"/>
      <c r="C256" s="75"/>
      <c r="D256" s="75"/>
      <c r="E256" s="75" t="s">
        <v>276</v>
      </c>
      <c r="F256" s="79">
        <f>CEILING(7%*F255,10)</f>
        <v>740</v>
      </c>
      <c r="G256" s="75"/>
      <c r="H256" s="75"/>
      <c r="I256" s="75"/>
      <c r="J256" s="75"/>
      <c r="K256" s="75"/>
    </row>
    <row r="257" spans="1:11" x14ac:dyDescent="0.35">
      <c r="A257" s="75"/>
      <c r="B257" s="75"/>
      <c r="C257" s="75"/>
      <c r="D257" s="75"/>
      <c r="E257" s="75" t="s">
        <v>279</v>
      </c>
      <c r="F257" s="79">
        <f>ROUND(2%*F255,2)</f>
        <v>210</v>
      </c>
      <c r="G257" s="75"/>
      <c r="H257" s="75"/>
      <c r="I257" s="75"/>
      <c r="J257" s="75"/>
      <c r="K257" s="75"/>
    </row>
    <row r="258" spans="1:11" x14ac:dyDescent="0.35">
      <c r="A258" s="75"/>
      <c r="B258" s="75"/>
      <c r="C258" s="75"/>
      <c r="D258" s="75"/>
      <c r="E258" s="75"/>
      <c r="F258" s="76"/>
      <c r="G258" s="75"/>
      <c r="H258" s="75"/>
      <c r="I258" s="75"/>
      <c r="J258" s="75"/>
      <c r="K258" s="75"/>
    </row>
    <row r="259" spans="1:11" x14ac:dyDescent="0.35">
      <c r="A259" s="75"/>
      <c r="B259" s="75"/>
      <c r="C259" s="75"/>
      <c r="D259" s="75"/>
      <c r="E259" s="74" t="s">
        <v>256</v>
      </c>
      <c r="F259" s="76"/>
      <c r="G259" s="75"/>
      <c r="H259" s="75"/>
      <c r="I259" s="75"/>
      <c r="J259" s="75"/>
      <c r="K259" s="75"/>
    </row>
    <row r="260" spans="1:11" x14ac:dyDescent="0.35">
      <c r="A260" s="75"/>
      <c r="B260" s="75"/>
      <c r="C260" s="75"/>
      <c r="D260" s="75"/>
      <c r="E260" s="75" t="s">
        <v>262</v>
      </c>
      <c r="F260" s="82" t="str">
        <f>_xlfn.TEXTJOIN("/",FALSE,F$3,F$142,F$212,F$234,F261)</f>
        <v>MA0001/2022-04-14T14:25:01/PR0002/OUT004/SR201/2022-03</v>
      </c>
      <c r="G260" s="75"/>
      <c r="H260" s="75"/>
      <c r="I260" s="75"/>
      <c r="J260" s="75"/>
      <c r="K260" s="75"/>
    </row>
    <row r="261" spans="1:11" x14ac:dyDescent="0.35">
      <c r="A261" s="75"/>
      <c r="B261" s="75"/>
      <c r="C261" s="75"/>
      <c r="D261" s="75"/>
      <c r="E261" s="75" t="s">
        <v>265</v>
      </c>
      <c r="F261" s="76" t="s">
        <v>381</v>
      </c>
      <c r="G261" s="75"/>
      <c r="H261" s="75"/>
      <c r="I261" s="75"/>
      <c r="J261" s="75"/>
      <c r="K261" s="75"/>
    </row>
    <row r="262" spans="1:11" x14ac:dyDescent="0.35">
      <c r="A262" s="75"/>
      <c r="B262" s="75"/>
      <c r="C262" s="75"/>
      <c r="D262" s="75"/>
      <c r="E262" s="75" t="s">
        <v>270</v>
      </c>
      <c r="F262" s="78">
        <v>43</v>
      </c>
      <c r="G262" s="75"/>
      <c r="H262" s="75"/>
      <c r="I262" s="75"/>
      <c r="J262" s="75"/>
      <c r="K262" s="75"/>
    </row>
    <row r="263" spans="1:11" x14ac:dyDescent="0.35">
      <c r="A263" s="75"/>
      <c r="B263" s="75"/>
      <c r="C263" s="75"/>
      <c r="D263" s="75"/>
      <c r="E263" s="75" t="s">
        <v>273</v>
      </c>
      <c r="F263" s="79">
        <f>F262*250</f>
        <v>10750</v>
      </c>
      <c r="G263" s="75"/>
      <c r="H263" s="75"/>
      <c r="I263" s="75"/>
      <c r="J263" s="75"/>
      <c r="K263" s="75"/>
    </row>
    <row r="264" spans="1:11" x14ac:dyDescent="0.35">
      <c r="A264" s="75"/>
      <c r="B264" s="75"/>
      <c r="C264" s="75"/>
      <c r="D264" s="75"/>
      <c r="E264" s="75" t="s">
        <v>276</v>
      </c>
      <c r="F264" s="79">
        <f>CEILING(7%*F263,10)</f>
        <v>760</v>
      </c>
      <c r="G264" s="75"/>
      <c r="H264" s="75"/>
      <c r="I264" s="75"/>
      <c r="J264" s="75"/>
      <c r="K264" s="75"/>
    </row>
    <row r="265" spans="1:11" x14ac:dyDescent="0.35">
      <c r="A265" s="75"/>
      <c r="B265" s="75"/>
      <c r="C265" s="75"/>
      <c r="D265" s="75"/>
      <c r="E265" s="75" t="s">
        <v>279</v>
      </c>
      <c r="F265" s="79">
        <f>ROUND(2%*F263,2)</f>
        <v>215</v>
      </c>
      <c r="G265" s="75"/>
      <c r="H265" s="75"/>
      <c r="I265" s="75"/>
      <c r="J265" s="75"/>
      <c r="K265" s="75"/>
    </row>
    <row r="266" spans="1:11" x14ac:dyDescent="0.35">
      <c r="A266" s="75"/>
      <c r="B266" s="75"/>
      <c r="C266" s="75"/>
      <c r="D266" s="75"/>
      <c r="E266" s="75"/>
      <c r="F266" s="76"/>
      <c r="G266" s="75"/>
      <c r="H266" s="75"/>
      <c r="I266" s="75"/>
      <c r="J266" s="75"/>
      <c r="K266" s="75"/>
    </row>
    <row r="267" spans="1:11" x14ac:dyDescent="0.35">
      <c r="A267" s="75"/>
      <c r="B267" s="74" t="s">
        <v>432</v>
      </c>
      <c r="C267" s="75"/>
      <c r="D267" s="75"/>
      <c r="E267" s="75"/>
      <c r="F267" s="76"/>
      <c r="G267" s="75"/>
      <c r="H267" s="75"/>
      <c r="I267" s="75"/>
      <c r="J267" s="75"/>
      <c r="K267" s="75"/>
    </row>
    <row r="268" spans="1:11" x14ac:dyDescent="0.35">
      <c r="A268" s="75"/>
      <c r="B268" s="75" t="s">
        <v>124</v>
      </c>
      <c r="C268" s="75"/>
      <c r="D268" s="75"/>
      <c r="E268" s="75"/>
      <c r="F268" s="76" t="s">
        <v>433</v>
      </c>
      <c r="G268" s="75"/>
      <c r="H268" s="75"/>
      <c r="I268" s="75"/>
      <c r="J268" s="75"/>
      <c r="K268" s="75"/>
    </row>
    <row r="269" spans="1:11" x14ac:dyDescent="0.35">
      <c r="A269" s="75"/>
      <c r="B269" s="75" t="s">
        <v>127</v>
      </c>
      <c r="C269" s="75"/>
      <c r="D269" s="75"/>
      <c r="E269" s="75"/>
      <c r="F269" s="76" t="s">
        <v>329</v>
      </c>
      <c r="G269" s="75"/>
      <c r="H269" s="75"/>
      <c r="I269" s="75"/>
      <c r="J269" s="75"/>
      <c r="K269" s="75"/>
    </row>
    <row r="270" spans="1:11" x14ac:dyDescent="0.35">
      <c r="A270" s="75"/>
      <c r="B270" s="75" t="s">
        <v>131</v>
      </c>
      <c r="C270" s="75"/>
      <c r="D270" s="75"/>
      <c r="E270" s="75"/>
      <c r="F270" s="76" t="s">
        <v>434</v>
      </c>
      <c r="G270" s="75"/>
      <c r="H270" s="75"/>
      <c r="I270" s="75"/>
      <c r="J270" s="75"/>
      <c r="K270" s="75"/>
    </row>
    <row r="271" spans="1:11" x14ac:dyDescent="0.35">
      <c r="A271" s="75"/>
      <c r="B271" s="75" t="s">
        <v>135</v>
      </c>
      <c r="C271" s="75"/>
      <c r="D271" s="75"/>
      <c r="E271" s="75"/>
      <c r="F271" s="76" t="s">
        <v>435</v>
      </c>
      <c r="G271" s="75"/>
      <c r="H271" s="75"/>
      <c r="I271" s="75"/>
      <c r="J271" s="75"/>
      <c r="K271" s="75"/>
    </row>
    <row r="272" spans="1:11" x14ac:dyDescent="0.35">
      <c r="A272" s="75"/>
      <c r="B272" s="75" t="s">
        <v>139</v>
      </c>
      <c r="C272" s="75"/>
      <c r="D272" s="75"/>
      <c r="E272" s="75"/>
      <c r="F272" s="76" t="s">
        <v>436</v>
      </c>
      <c r="G272" s="75"/>
      <c r="H272" s="75"/>
      <c r="I272" s="75"/>
      <c r="J272" s="75"/>
      <c r="K272" s="75"/>
    </row>
    <row r="273" spans="1:11" x14ac:dyDescent="0.35">
      <c r="A273" s="75"/>
      <c r="B273" s="75" t="s">
        <v>141</v>
      </c>
      <c r="C273" s="75"/>
      <c r="D273" s="75"/>
      <c r="E273" s="75"/>
      <c r="F273" s="80" t="s">
        <v>336</v>
      </c>
      <c r="G273" s="75"/>
      <c r="H273" s="75"/>
      <c r="I273" s="75"/>
      <c r="J273" s="75"/>
      <c r="K273" s="75"/>
    </row>
    <row r="274" spans="1:11" x14ac:dyDescent="0.35">
      <c r="A274" s="75"/>
      <c r="B274" s="75" t="s">
        <v>143</v>
      </c>
      <c r="C274" s="75"/>
      <c r="D274" s="75"/>
      <c r="E274" s="75"/>
      <c r="F274" s="80" t="s">
        <v>336</v>
      </c>
      <c r="G274" s="75"/>
      <c r="H274" s="75"/>
      <c r="I274" s="75"/>
      <c r="J274" s="75"/>
      <c r="K274" s="75"/>
    </row>
    <row r="275" spans="1:11" x14ac:dyDescent="0.35">
      <c r="A275" s="75"/>
      <c r="B275" s="75" t="s">
        <v>145</v>
      </c>
      <c r="C275" s="75"/>
      <c r="D275" s="75"/>
      <c r="E275" s="75"/>
      <c r="F275" s="76" t="s">
        <v>437</v>
      </c>
      <c r="G275" s="75"/>
      <c r="H275" s="75"/>
      <c r="I275" s="75"/>
      <c r="J275" s="75"/>
      <c r="K275" s="75"/>
    </row>
    <row r="276" spans="1:11" x14ac:dyDescent="0.35">
      <c r="A276" s="75"/>
      <c r="B276" s="75" t="s">
        <v>148</v>
      </c>
      <c r="C276" s="75"/>
      <c r="D276" s="75"/>
      <c r="E276" s="75"/>
      <c r="F276" s="76" t="s">
        <v>348</v>
      </c>
      <c r="G276" s="75"/>
      <c r="H276" s="75"/>
      <c r="I276" s="75"/>
      <c r="J276" s="75"/>
      <c r="K276" s="75"/>
    </row>
    <row r="277" spans="1:11" x14ac:dyDescent="0.35">
      <c r="A277" s="75"/>
      <c r="B277" s="75" t="s">
        <v>152</v>
      </c>
      <c r="C277" s="75"/>
      <c r="D277" s="75"/>
      <c r="E277" s="75"/>
      <c r="F277" s="84" t="s">
        <v>438</v>
      </c>
      <c r="G277" s="75"/>
      <c r="H277" s="75"/>
      <c r="I277" s="75"/>
      <c r="J277" s="75"/>
      <c r="K277" s="75"/>
    </row>
    <row r="278" spans="1:11" x14ac:dyDescent="0.35">
      <c r="A278" s="75"/>
      <c r="B278" s="75" t="s">
        <v>156</v>
      </c>
      <c r="C278" s="75"/>
      <c r="D278" s="75"/>
      <c r="E278" s="75"/>
      <c r="F278" s="81" t="s">
        <v>439</v>
      </c>
      <c r="G278" s="75"/>
      <c r="H278" s="75"/>
      <c r="I278" s="75"/>
      <c r="J278" s="75"/>
      <c r="K278" s="75"/>
    </row>
    <row r="279" spans="1:11" x14ac:dyDescent="0.35">
      <c r="A279" s="75"/>
      <c r="B279" s="75" t="s">
        <v>160</v>
      </c>
      <c r="C279" s="75"/>
      <c r="D279" s="75"/>
      <c r="E279" s="75"/>
      <c r="F279" s="76" t="s">
        <v>440</v>
      </c>
      <c r="G279" s="75"/>
      <c r="H279" s="75"/>
      <c r="I279" s="75"/>
      <c r="J279" s="75"/>
      <c r="K279" s="75"/>
    </row>
    <row r="280" spans="1:11" x14ac:dyDescent="0.35">
      <c r="A280" s="75"/>
      <c r="B280" s="75"/>
      <c r="C280" s="75"/>
      <c r="D280" s="75"/>
      <c r="E280" s="75"/>
      <c r="F280" s="76"/>
      <c r="G280" s="75"/>
      <c r="H280" s="75"/>
      <c r="I280" s="75"/>
      <c r="J280" s="75"/>
      <c r="K280" s="75"/>
    </row>
    <row r="281" spans="1:11" x14ac:dyDescent="0.35">
      <c r="A281" s="75"/>
      <c r="B281" s="75"/>
      <c r="C281" s="74" t="s">
        <v>441</v>
      </c>
      <c r="D281" s="75"/>
      <c r="E281" s="75"/>
      <c r="F281" s="76"/>
      <c r="G281" s="75"/>
      <c r="H281" s="75"/>
      <c r="I281" s="75"/>
      <c r="J281" s="75"/>
      <c r="K281" s="75"/>
    </row>
    <row r="282" spans="1:11" x14ac:dyDescent="0.35">
      <c r="A282" s="75"/>
      <c r="B282" s="75"/>
      <c r="C282" s="75" t="s">
        <v>166</v>
      </c>
      <c r="D282" s="75"/>
      <c r="E282" s="75"/>
      <c r="F282" s="76" t="s">
        <v>442</v>
      </c>
      <c r="G282" s="75"/>
      <c r="H282" s="75"/>
      <c r="I282" s="75"/>
      <c r="J282" s="75"/>
      <c r="K282" s="75"/>
    </row>
    <row r="283" spans="1:11" x14ac:dyDescent="0.35">
      <c r="A283" s="75"/>
      <c r="B283" s="75"/>
      <c r="C283" s="75" t="s">
        <v>170</v>
      </c>
      <c r="D283" s="75"/>
      <c r="E283" s="75"/>
      <c r="F283" s="76" t="s">
        <v>330</v>
      </c>
      <c r="G283" s="75"/>
      <c r="H283" s="75"/>
      <c r="I283" s="75"/>
      <c r="J283" s="75"/>
      <c r="K283" s="75"/>
    </row>
    <row r="284" spans="1:11" x14ac:dyDescent="0.35">
      <c r="A284" s="75"/>
      <c r="B284" s="75"/>
      <c r="C284" s="75" t="s">
        <v>173</v>
      </c>
      <c r="D284" s="75"/>
      <c r="E284" s="75"/>
      <c r="F284" s="76" t="s">
        <v>434</v>
      </c>
      <c r="G284" s="75"/>
      <c r="H284" s="75"/>
      <c r="I284" s="75"/>
      <c r="J284" s="75"/>
      <c r="K284" s="75"/>
    </row>
    <row r="285" spans="1:11" x14ac:dyDescent="0.35">
      <c r="A285" s="75"/>
      <c r="B285" s="75"/>
      <c r="C285" s="75" t="s">
        <v>176</v>
      </c>
      <c r="D285" s="75"/>
      <c r="E285" s="75"/>
      <c r="F285" s="76" t="s">
        <v>435</v>
      </c>
      <c r="G285" s="75"/>
      <c r="H285" s="75"/>
      <c r="I285" s="75"/>
      <c r="J285" s="75"/>
      <c r="K285" s="75"/>
    </row>
    <row r="286" spans="1:11" x14ac:dyDescent="0.35">
      <c r="A286" s="75"/>
      <c r="B286" s="75"/>
      <c r="C286" s="75" t="s">
        <v>178</v>
      </c>
      <c r="D286" s="75"/>
      <c r="E286" s="75"/>
      <c r="F286" s="76" t="s">
        <v>436</v>
      </c>
      <c r="G286" s="75"/>
      <c r="H286" s="75"/>
      <c r="I286" s="75"/>
      <c r="J286" s="75"/>
      <c r="K286" s="75"/>
    </row>
    <row r="287" spans="1:11" x14ac:dyDescent="0.35">
      <c r="A287" s="75"/>
      <c r="B287" s="75"/>
      <c r="C287" s="75" t="s">
        <v>180</v>
      </c>
      <c r="D287" s="75"/>
      <c r="E287" s="75"/>
      <c r="F287" s="80" t="s">
        <v>336</v>
      </c>
      <c r="G287" s="75"/>
      <c r="H287" s="75"/>
      <c r="I287" s="75"/>
      <c r="J287" s="75"/>
      <c r="K287" s="75"/>
    </row>
    <row r="288" spans="1:11" x14ac:dyDescent="0.35">
      <c r="A288" s="75"/>
      <c r="B288" s="75"/>
      <c r="C288" s="75" t="s">
        <v>182</v>
      </c>
      <c r="D288" s="75"/>
      <c r="E288" s="75"/>
      <c r="F288" s="80" t="s">
        <v>336</v>
      </c>
      <c r="G288" s="75"/>
      <c r="H288" s="75"/>
      <c r="I288" s="75"/>
      <c r="J288" s="75"/>
      <c r="K288" s="75"/>
    </row>
    <row r="289" spans="1:11" x14ac:dyDescent="0.35">
      <c r="A289" s="75"/>
      <c r="B289" s="75"/>
      <c r="C289" s="75" t="s">
        <v>184</v>
      </c>
      <c r="D289" s="75"/>
      <c r="E289" s="75"/>
      <c r="F289" s="76" t="s">
        <v>437</v>
      </c>
      <c r="G289" s="75"/>
      <c r="H289" s="75"/>
      <c r="I289" s="75"/>
      <c r="J289" s="75"/>
      <c r="K289" s="75"/>
    </row>
    <row r="290" spans="1:11" x14ac:dyDescent="0.35">
      <c r="A290" s="75"/>
      <c r="B290" s="75"/>
      <c r="C290" s="75" t="s">
        <v>186</v>
      </c>
      <c r="D290" s="75"/>
      <c r="E290" s="75"/>
      <c r="F290" s="76" t="s">
        <v>348</v>
      </c>
      <c r="G290" s="75"/>
      <c r="H290" s="75"/>
      <c r="I290" s="75"/>
      <c r="J290" s="75"/>
      <c r="K290" s="75"/>
    </row>
    <row r="291" spans="1:11" x14ac:dyDescent="0.35">
      <c r="A291" s="75"/>
      <c r="B291" s="75"/>
      <c r="C291" s="75" t="s">
        <v>188</v>
      </c>
      <c r="D291" s="75"/>
      <c r="E291" s="75"/>
      <c r="F291" s="80" t="s">
        <v>336</v>
      </c>
      <c r="G291" s="75"/>
      <c r="H291" s="75"/>
      <c r="I291" s="75"/>
      <c r="J291" s="75"/>
      <c r="K291" s="75"/>
    </row>
    <row r="292" spans="1:11" x14ac:dyDescent="0.35">
      <c r="A292" s="75"/>
      <c r="B292" s="75"/>
      <c r="C292" s="75" t="s">
        <v>191</v>
      </c>
      <c r="D292" s="75"/>
      <c r="E292" s="75"/>
      <c r="F292" s="80" t="s">
        <v>336</v>
      </c>
      <c r="G292" s="75"/>
      <c r="H292" s="75"/>
      <c r="I292" s="75"/>
      <c r="J292" s="75"/>
      <c r="K292" s="75"/>
    </row>
    <row r="293" spans="1:11" x14ac:dyDescent="0.35">
      <c r="A293" s="75"/>
      <c r="B293" s="75"/>
      <c r="C293" s="75" t="s">
        <v>195</v>
      </c>
      <c r="D293" s="75"/>
      <c r="E293" s="75"/>
      <c r="F293" s="76" t="s">
        <v>443</v>
      </c>
      <c r="G293" s="75"/>
      <c r="H293" s="75"/>
      <c r="I293" s="75"/>
      <c r="J293" s="75"/>
      <c r="K293" s="75"/>
    </row>
    <row r="294" spans="1:11" x14ac:dyDescent="0.35">
      <c r="A294" s="75"/>
      <c r="B294" s="75"/>
      <c r="C294" s="75" t="s">
        <v>198</v>
      </c>
      <c r="D294" s="75"/>
      <c r="E294" s="75"/>
      <c r="F294" s="80" t="s">
        <v>444</v>
      </c>
      <c r="G294" s="75"/>
      <c r="H294" s="75"/>
      <c r="I294" s="75"/>
      <c r="J294" s="75"/>
      <c r="K294" s="75"/>
    </row>
    <row r="295" spans="1:11" x14ac:dyDescent="0.35">
      <c r="A295" s="75"/>
      <c r="B295" s="75"/>
      <c r="C295" s="75" t="s">
        <v>201</v>
      </c>
      <c r="D295" s="75"/>
      <c r="E295" s="75"/>
      <c r="F295" s="81" t="s">
        <v>445</v>
      </c>
      <c r="G295" s="75"/>
      <c r="H295" s="75"/>
      <c r="I295" s="75"/>
      <c r="J295" s="75"/>
      <c r="K295" s="75"/>
    </row>
    <row r="296" spans="1:11" x14ac:dyDescent="0.35">
      <c r="A296" s="75"/>
      <c r="B296" s="75"/>
      <c r="C296" s="75" t="s">
        <v>366</v>
      </c>
      <c r="D296" s="75"/>
      <c r="E296" s="75"/>
      <c r="F296" s="215" t="s">
        <v>336</v>
      </c>
      <c r="G296" s="75"/>
      <c r="H296" s="75"/>
      <c r="I296" s="75"/>
      <c r="J296" s="75"/>
      <c r="K296" s="75"/>
    </row>
    <row r="297" spans="1:11" x14ac:dyDescent="0.35">
      <c r="A297" s="75"/>
      <c r="B297" s="75"/>
      <c r="C297" s="75" t="s">
        <v>368</v>
      </c>
      <c r="D297" s="75"/>
      <c r="E297" s="75"/>
      <c r="F297" s="211" t="s">
        <v>446</v>
      </c>
      <c r="G297" s="75"/>
      <c r="H297" s="75"/>
      <c r="I297" s="75"/>
      <c r="J297" s="75"/>
      <c r="K297" s="75"/>
    </row>
    <row r="298" spans="1:11" x14ac:dyDescent="0.35">
      <c r="A298" s="75"/>
      <c r="B298" s="75"/>
      <c r="C298" s="75" t="s">
        <v>211</v>
      </c>
      <c r="D298" s="75"/>
      <c r="E298" s="75"/>
      <c r="F298" s="76" t="s">
        <v>447</v>
      </c>
      <c r="G298" s="75"/>
      <c r="H298" s="75"/>
      <c r="I298" s="75"/>
      <c r="J298" s="75"/>
      <c r="K298" s="75"/>
    </row>
    <row r="299" spans="1:11" x14ac:dyDescent="0.35">
      <c r="A299" s="75"/>
      <c r="B299" s="75"/>
      <c r="C299" s="75" t="s">
        <v>214</v>
      </c>
      <c r="D299" s="75"/>
      <c r="E299" s="75"/>
      <c r="F299" s="76" t="s">
        <v>371</v>
      </c>
      <c r="G299" s="75"/>
      <c r="H299" s="75"/>
      <c r="I299" s="75"/>
      <c r="J299" s="75"/>
      <c r="K299" s="75"/>
    </row>
    <row r="300" spans="1:11" x14ac:dyDescent="0.35">
      <c r="A300" s="75"/>
      <c r="B300" s="75"/>
      <c r="C300" s="75" t="s">
        <v>218</v>
      </c>
      <c r="D300" s="75"/>
      <c r="E300" s="75"/>
      <c r="F300" s="76" t="s">
        <v>448</v>
      </c>
      <c r="G300" s="75"/>
      <c r="H300" s="75"/>
      <c r="I300" s="75"/>
      <c r="J300" s="75"/>
      <c r="K300" s="75"/>
    </row>
    <row r="301" spans="1:11" x14ac:dyDescent="0.35">
      <c r="A301" s="75"/>
      <c r="B301" s="75"/>
      <c r="C301" s="75" t="s">
        <v>221</v>
      </c>
      <c r="D301" s="75"/>
      <c r="E301" s="75"/>
      <c r="F301" s="80" t="s">
        <v>336</v>
      </c>
      <c r="G301" s="75"/>
      <c r="H301" s="75"/>
      <c r="I301" s="75"/>
      <c r="J301" s="75"/>
      <c r="K301" s="75"/>
    </row>
    <row r="302" spans="1:11" x14ac:dyDescent="0.35">
      <c r="A302" s="75"/>
      <c r="B302" s="75"/>
      <c r="C302" s="75"/>
      <c r="D302" s="75"/>
      <c r="E302" s="75"/>
      <c r="F302" s="76"/>
      <c r="G302" s="75"/>
      <c r="H302" s="75"/>
      <c r="I302" s="75"/>
      <c r="J302" s="75"/>
      <c r="K302" s="75"/>
    </row>
    <row r="303" spans="1:11" x14ac:dyDescent="0.35">
      <c r="A303" s="75"/>
      <c r="B303" s="75"/>
      <c r="C303" s="75"/>
      <c r="D303" s="74" t="s">
        <v>449</v>
      </c>
      <c r="E303" s="75"/>
      <c r="F303" s="76"/>
      <c r="G303" s="75"/>
      <c r="H303" s="75"/>
      <c r="I303" s="75"/>
      <c r="J303" s="75"/>
      <c r="K303" s="75"/>
    </row>
    <row r="304" spans="1:11" x14ac:dyDescent="0.35">
      <c r="A304" s="75"/>
      <c r="B304" s="75"/>
      <c r="C304" s="75"/>
      <c r="D304" s="75" t="s">
        <v>374</v>
      </c>
      <c r="E304" s="75"/>
      <c r="F304" s="82" t="s">
        <v>450</v>
      </c>
      <c r="G304" s="75"/>
      <c r="H304" s="75"/>
      <c r="I304" s="75"/>
      <c r="J304" s="75"/>
      <c r="K304" s="75"/>
    </row>
    <row r="305" spans="1:11" x14ac:dyDescent="0.35">
      <c r="A305" s="75"/>
      <c r="B305" s="75"/>
      <c r="C305" s="75"/>
      <c r="D305" s="75" t="s">
        <v>230</v>
      </c>
      <c r="E305" s="75"/>
      <c r="F305" s="76" t="s">
        <v>451</v>
      </c>
      <c r="G305" s="75"/>
      <c r="H305" s="75"/>
      <c r="I305" s="75"/>
      <c r="J305" s="75"/>
      <c r="K305" s="75"/>
    </row>
    <row r="306" spans="1:11" x14ac:dyDescent="0.35">
      <c r="A306" s="75"/>
      <c r="B306" s="75"/>
      <c r="C306" s="75"/>
      <c r="D306" s="75" t="s">
        <v>234</v>
      </c>
      <c r="E306" s="75"/>
      <c r="F306" s="76" t="s">
        <v>430</v>
      </c>
      <c r="G306" s="75"/>
      <c r="H306" s="75"/>
      <c r="I306" s="75"/>
      <c r="J306" s="75"/>
      <c r="K306" s="75"/>
    </row>
    <row r="307" spans="1:11" x14ac:dyDescent="0.35">
      <c r="A307" s="75"/>
      <c r="B307" s="75"/>
      <c r="C307" s="75"/>
      <c r="D307" s="75" t="s">
        <v>238</v>
      </c>
      <c r="E307" s="75"/>
      <c r="F307" s="76" t="s">
        <v>376</v>
      </c>
      <c r="G307" s="75"/>
      <c r="H307" s="75"/>
      <c r="I307" s="75"/>
      <c r="J307" s="75"/>
      <c r="K307" s="75"/>
    </row>
    <row r="308" spans="1:11" x14ac:dyDescent="0.35">
      <c r="A308" s="75"/>
      <c r="B308" s="75"/>
      <c r="C308" s="75"/>
      <c r="D308" s="75" t="s">
        <v>241</v>
      </c>
      <c r="E308" s="75"/>
      <c r="F308" s="80" t="s">
        <v>336</v>
      </c>
      <c r="G308" s="75"/>
      <c r="H308" s="75"/>
      <c r="I308" s="75"/>
      <c r="J308" s="75"/>
      <c r="K308" s="75"/>
    </row>
    <row r="309" spans="1:11" x14ac:dyDescent="0.35">
      <c r="A309" s="75"/>
      <c r="B309" s="75"/>
      <c r="C309" s="75"/>
      <c r="D309" s="75" t="s">
        <v>245</v>
      </c>
      <c r="E309" s="75"/>
      <c r="F309" s="76" t="s">
        <v>378</v>
      </c>
      <c r="G309" s="75"/>
      <c r="H309" s="75"/>
      <c r="I309" s="75"/>
      <c r="J309" s="75"/>
      <c r="K309" s="75"/>
    </row>
    <row r="310" spans="1:11" x14ac:dyDescent="0.35">
      <c r="A310" s="75"/>
      <c r="B310" s="75"/>
      <c r="C310" s="75"/>
      <c r="D310" s="75" t="s">
        <v>249</v>
      </c>
      <c r="E310" s="75"/>
      <c r="F310" s="80" t="s">
        <v>336</v>
      </c>
      <c r="G310" s="75"/>
      <c r="H310" s="75"/>
      <c r="I310" s="75"/>
      <c r="J310" s="75"/>
      <c r="K310" s="75"/>
    </row>
    <row r="311" spans="1:11" x14ac:dyDescent="0.35">
      <c r="A311" s="75"/>
      <c r="B311" s="75"/>
      <c r="C311" s="75"/>
      <c r="D311" s="75" t="s">
        <v>379</v>
      </c>
      <c r="E311" s="75"/>
      <c r="F311" s="80" t="s">
        <v>336</v>
      </c>
      <c r="G311" s="75"/>
      <c r="H311" s="75"/>
      <c r="I311" s="75"/>
      <c r="J311" s="75"/>
      <c r="K311" s="75"/>
    </row>
    <row r="312" spans="1:11" x14ac:dyDescent="0.35">
      <c r="A312" s="75"/>
      <c r="B312" s="75"/>
      <c r="C312" s="75"/>
      <c r="D312" s="75"/>
      <c r="E312" s="75"/>
      <c r="F312" s="76"/>
      <c r="G312" s="75"/>
      <c r="H312" s="75"/>
      <c r="I312" s="75"/>
      <c r="J312" s="75"/>
      <c r="K312" s="75"/>
    </row>
    <row r="313" spans="1:11" x14ac:dyDescent="0.35">
      <c r="A313" s="75"/>
      <c r="B313" s="75"/>
      <c r="C313" s="75"/>
      <c r="D313" s="75"/>
      <c r="E313" s="74" t="s">
        <v>256</v>
      </c>
      <c r="F313" s="76"/>
      <c r="G313" s="75"/>
      <c r="H313" s="75"/>
      <c r="I313" s="75"/>
      <c r="J313" s="75"/>
      <c r="K313" s="75"/>
    </row>
    <row r="314" spans="1:11" x14ac:dyDescent="0.35">
      <c r="A314" s="75"/>
      <c r="B314" s="75"/>
      <c r="C314" s="75"/>
      <c r="D314" s="75"/>
      <c r="E314" s="75" t="s">
        <v>262</v>
      </c>
      <c r="F314" s="82" t="str">
        <f>_xlfn.TEXTJOIN("/",FALSE,F$3,F$268,F$282,F$304,F315)</f>
        <v>MA0001/2022-04-14T14:25:01/PR0003/OUT005/SR301/2022-01</v>
      </c>
      <c r="G314" s="75"/>
      <c r="H314" s="75"/>
      <c r="I314" s="75"/>
      <c r="J314" s="75"/>
      <c r="K314" s="75"/>
    </row>
    <row r="315" spans="1:11" x14ac:dyDescent="0.35">
      <c r="A315" s="75"/>
      <c r="B315" s="75"/>
      <c r="C315" s="75"/>
      <c r="D315" s="75"/>
      <c r="E315" s="75" t="s">
        <v>265</v>
      </c>
      <c r="F315" s="76" t="s">
        <v>380</v>
      </c>
      <c r="G315" s="75"/>
      <c r="H315" s="75"/>
      <c r="I315" s="75"/>
      <c r="J315" s="75"/>
      <c r="K315" s="75"/>
    </row>
    <row r="316" spans="1:11" x14ac:dyDescent="0.35">
      <c r="A316" s="75"/>
      <c r="B316" s="75"/>
      <c r="C316" s="75"/>
      <c r="D316" s="75"/>
      <c r="E316" s="75" t="s">
        <v>270</v>
      </c>
      <c r="F316" s="78">
        <v>51</v>
      </c>
      <c r="G316" s="75"/>
      <c r="H316" s="75"/>
      <c r="I316" s="75"/>
      <c r="J316" s="75"/>
      <c r="K316" s="75"/>
    </row>
    <row r="317" spans="1:11" x14ac:dyDescent="0.35">
      <c r="A317" s="75"/>
      <c r="B317" s="75"/>
      <c r="C317" s="75"/>
      <c r="D317" s="75"/>
      <c r="E317" s="75" t="s">
        <v>273</v>
      </c>
      <c r="F317" s="79">
        <f>F316*250</f>
        <v>12750</v>
      </c>
      <c r="G317" s="75"/>
      <c r="H317" s="75"/>
      <c r="I317" s="75"/>
      <c r="J317" s="75"/>
      <c r="K317" s="75"/>
    </row>
    <row r="318" spans="1:11" x14ac:dyDescent="0.35">
      <c r="A318" s="75"/>
      <c r="B318" s="75"/>
      <c r="C318" s="75"/>
      <c r="D318" s="75"/>
      <c r="E318" s="75" t="s">
        <v>276</v>
      </c>
      <c r="F318" s="79">
        <f>CEILING(7%*F317,10)</f>
        <v>900</v>
      </c>
      <c r="G318" s="75"/>
      <c r="H318" s="75"/>
      <c r="I318" s="75"/>
      <c r="J318" s="75"/>
      <c r="K318" s="75"/>
    </row>
    <row r="319" spans="1:11" x14ac:dyDescent="0.35">
      <c r="A319" s="75"/>
      <c r="B319" s="75"/>
      <c r="C319" s="75"/>
      <c r="D319" s="75"/>
      <c r="E319" s="75" t="s">
        <v>279</v>
      </c>
      <c r="F319" s="79">
        <f>ROUND(2%*F317,2)</f>
        <v>255</v>
      </c>
      <c r="G319" s="75"/>
      <c r="H319" s="75"/>
      <c r="I319" s="75"/>
      <c r="J319" s="75"/>
      <c r="K319" s="75"/>
    </row>
    <row r="320" spans="1:11" x14ac:dyDescent="0.35">
      <c r="A320" s="75"/>
      <c r="B320" s="75"/>
      <c r="C320" s="75"/>
      <c r="D320" s="75"/>
      <c r="E320" s="75"/>
      <c r="F320" s="76"/>
      <c r="G320" s="75"/>
      <c r="H320" s="75"/>
      <c r="I320" s="75"/>
      <c r="J320" s="75"/>
      <c r="K320" s="75"/>
    </row>
    <row r="321" spans="1:11" x14ac:dyDescent="0.35">
      <c r="A321" s="75"/>
      <c r="B321" s="75"/>
      <c r="C321" s="75"/>
      <c r="D321" s="75"/>
      <c r="E321" s="74" t="s">
        <v>256</v>
      </c>
      <c r="F321" s="76"/>
      <c r="G321" s="75"/>
      <c r="H321" s="75"/>
      <c r="I321" s="75"/>
      <c r="J321" s="75"/>
      <c r="K321" s="75"/>
    </row>
    <row r="322" spans="1:11" x14ac:dyDescent="0.35">
      <c r="A322" s="75"/>
      <c r="B322" s="75"/>
      <c r="C322" s="75"/>
      <c r="D322" s="75"/>
      <c r="E322" s="75" t="s">
        <v>262</v>
      </c>
      <c r="F322" s="82" t="str">
        <f>_xlfn.TEXTJOIN("/",FALSE,F$3,F$268,F$282,F$304,F323)</f>
        <v>MA0001/2022-04-14T14:25:01/PR0003/OUT005/SR301/2022-02</v>
      </c>
      <c r="G322" s="75"/>
      <c r="H322" s="75"/>
      <c r="I322" s="75"/>
      <c r="J322" s="75"/>
      <c r="K322" s="75"/>
    </row>
    <row r="323" spans="1:11" x14ac:dyDescent="0.35">
      <c r="A323" s="75"/>
      <c r="B323" s="75"/>
      <c r="C323" s="75"/>
      <c r="D323" s="75"/>
      <c r="E323" s="75" t="s">
        <v>265</v>
      </c>
      <c r="F323" s="76" t="s">
        <v>395</v>
      </c>
      <c r="G323" s="75"/>
      <c r="H323" s="75"/>
      <c r="I323" s="75"/>
      <c r="J323" s="75"/>
      <c r="K323" s="75"/>
    </row>
    <row r="324" spans="1:11" x14ac:dyDescent="0.35">
      <c r="A324" s="75"/>
      <c r="B324" s="75"/>
      <c r="C324" s="75"/>
      <c r="D324" s="75"/>
      <c r="E324" s="75" t="s">
        <v>270</v>
      </c>
      <c r="F324" s="78">
        <v>52</v>
      </c>
      <c r="G324" s="75"/>
      <c r="H324" s="75"/>
      <c r="I324" s="75"/>
      <c r="J324" s="75"/>
      <c r="K324" s="75"/>
    </row>
    <row r="325" spans="1:11" x14ac:dyDescent="0.35">
      <c r="A325" s="75"/>
      <c r="B325" s="75"/>
      <c r="C325" s="75"/>
      <c r="D325" s="75"/>
      <c r="E325" s="75" t="s">
        <v>273</v>
      </c>
      <c r="F325" s="79">
        <f>F324*250</f>
        <v>13000</v>
      </c>
      <c r="G325" s="75"/>
      <c r="H325" s="75"/>
      <c r="I325" s="75"/>
      <c r="J325" s="75"/>
      <c r="K325" s="75"/>
    </row>
    <row r="326" spans="1:11" x14ac:dyDescent="0.35">
      <c r="A326" s="75"/>
      <c r="B326" s="75"/>
      <c r="C326" s="75"/>
      <c r="D326" s="75"/>
      <c r="E326" s="75" t="s">
        <v>276</v>
      </c>
      <c r="F326" s="79">
        <f>CEILING(7%*F325,10)</f>
        <v>910</v>
      </c>
      <c r="G326" s="75"/>
      <c r="H326" s="75"/>
      <c r="I326" s="75"/>
      <c r="J326" s="75"/>
      <c r="K326" s="75"/>
    </row>
    <row r="327" spans="1:11" x14ac:dyDescent="0.35">
      <c r="A327" s="75"/>
      <c r="B327" s="75"/>
      <c r="C327" s="75"/>
      <c r="D327" s="75"/>
      <c r="E327" s="75" t="s">
        <v>279</v>
      </c>
      <c r="F327" s="79">
        <f>ROUND(2%*F325,2)</f>
        <v>260</v>
      </c>
      <c r="G327" s="75"/>
      <c r="H327" s="75"/>
      <c r="I327" s="75"/>
      <c r="J327" s="75"/>
      <c r="K327" s="75"/>
    </row>
    <row r="328" spans="1:11" x14ac:dyDescent="0.35">
      <c r="A328" s="75"/>
      <c r="B328" s="75"/>
      <c r="C328" s="75"/>
      <c r="D328" s="75"/>
      <c r="E328" s="75"/>
      <c r="F328" s="76"/>
      <c r="G328" s="75"/>
      <c r="H328" s="75"/>
      <c r="I328" s="75"/>
      <c r="J328" s="75"/>
      <c r="K328" s="75"/>
    </row>
    <row r="329" spans="1:11" x14ac:dyDescent="0.35">
      <c r="A329" s="75"/>
      <c r="B329" s="75"/>
      <c r="C329" s="75"/>
      <c r="D329" s="75"/>
      <c r="E329" s="74" t="s">
        <v>256</v>
      </c>
      <c r="F329" s="76"/>
      <c r="G329" s="75"/>
      <c r="H329" s="75"/>
      <c r="I329" s="75"/>
      <c r="J329" s="75"/>
      <c r="K329" s="75"/>
    </row>
    <row r="330" spans="1:11" x14ac:dyDescent="0.35">
      <c r="A330" s="75"/>
      <c r="B330" s="75"/>
      <c r="C330" s="75"/>
      <c r="D330" s="75"/>
      <c r="E330" s="75" t="s">
        <v>262</v>
      </c>
      <c r="F330" s="82" t="str">
        <f>_xlfn.TEXTJOIN("/",FALSE,F$3,F$268,F$282,F$304,F331)</f>
        <v>MA0001/2022-04-14T14:25:01/PR0003/OUT005/SR301/2022-03</v>
      </c>
      <c r="G330" s="75"/>
      <c r="H330" s="75"/>
      <c r="I330" s="75"/>
      <c r="J330" s="75"/>
      <c r="K330" s="75"/>
    </row>
    <row r="331" spans="1:11" x14ac:dyDescent="0.35">
      <c r="A331" s="75"/>
      <c r="B331" s="75"/>
      <c r="C331" s="75"/>
      <c r="D331" s="75"/>
      <c r="E331" s="75" t="s">
        <v>265</v>
      </c>
      <c r="F331" s="76" t="s">
        <v>381</v>
      </c>
      <c r="G331" s="75"/>
      <c r="H331" s="75"/>
      <c r="I331" s="75"/>
      <c r="J331" s="75"/>
      <c r="K331" s="75"/>
    </row>
    <row r="332" spans="1:11" x14ac:dyDescent="0.35">
      <c r="A332" s="75"/>
      <c r="B332" s="75"/>
      <c r="C332" s="75"/>
      <c r="D332" s="75"/>
      <c r="E332" s="75" t="s">
        <v>270</v>
      </c>
      <c r="F332" s="78">
        <v>53</v>
      </c>
      <c r="G332" s="75"/>
      <c r="H332" s="75"/>
      <c r="I332" s="75"/>
      <c r="J332" s="75"/>
      <c r="K332" s="75"/>
    </row>
    <row r="333" spans="1:11" x14ac:dyDescent="0.35">
      <c r="A333" s="75"/>
      <c r="B333" s="75"/>
      <c r="C333" s="75"/>
      <c r="D333" s="75"/>
      <c r="E333" s="75" t="s">
        <v>273</v>
      </c>
      <c r="F333" s="79">
        <f>F332*250</f>
        <v>13250</v>
      </c>
      <c r="G333" s="75"/>
      <c r="H333" s="75"/>
      <c r="I333" s="75"/>
      <c r="J333" s="75"/>
      <c r="K333" s="75"/>
    </row>
    <row r="334" spans="1:11" x14ac:dyDescent="0.35">
      <c r="A334" s="75"/>
      <c r="B334" s="75"/>
      <c r="C334" s="75"/>
      <c r="D334" s="75"/>
      <c r="E334" s="75" t="s">
        <v>276</v>
      </c>
      <c r="F334" s="79">
        <f>CEILING(7%*F333,10)</f>
        <v>930</v>
      </c>
      <c r="G334" s="75"/>
      <c r="H334" s="75"/>
      <c r="I334" s="75"/>
      <c r="J334" s="75"/>
      <c r="K334" s="75"/>
    </row>
    <row r="335" spans="1:11" x14ac:dyDescent="0.35">
      <c r="A335" s="75"/>
      <c r="B335" s="75"/>
      <c r="C335" s="75"/>
      <c r="D335" s="75"/>
      <c r="E335" s="75" t="s">
        <v>279</v>
      </c>
      <c r="F335" s="79">
        <f>ROUND(2%*F333,2)</f>
        <v>265</v>
      </c>
      <c r="G335" s="75"/>
      <c r="H335" s="75"/>
      <c r="I335" s="75"/>
      <c r="J335" s="75"/>
      <c r="K335" s="75"/>
    </row>
    <row r="336" spans="1:11" x14ac:dyDescent="0.35">
      <c r="A336" s="75"/>
      <c r="B336" s="75"/>
      <c r="C336" s="75"/>
      <c r="D336" s="75"/>
      <c r="E336" s="75"/>
      <c r="F336" s="76"/>
      <c r="G336" s="75"/>
      <c r="H336" s="75"/>
      <c r="I336" s="75"/>
      <c r="J336" s="75"/>
      <c r="K336" s="75"/>
    </row>
    <row r="337" spans="1:11" x14ac:dyDescent="0.35">
      <c r="A337" s="75"/>
      <c r="B337" s="75"/>
      <c r="C337" s="75"/>
      <c r="D337" s="74" t="s">
        <v>452</v>
      </c>
      <c r="E337" s="75"/>
      <c r="F337" s="76"/>
      <c r="G337" s="75"/>
      <c r="H337" s="75"/>
      <c r="I337" s="75"/>
      <c r="J337" s="75"/>
      <c r="K337" s="75"/>
    </row>
    <row r="338" spans="1:11" x14ac:dyDescent="0.35">
      <c r="A338" s="75"/>
      <c r="B338" s="75"/>
      <c r="C338" s="75"/>
      <c r="D338" s="75" t="s">
        <v>374</v>
      </c>
      <c r="E338" s="75"/>
      <c r="F338" s="82" t="s">
        <v>453</v>
      </c>
      <c r="G338" s="75"/>
      <c r="H338" s="75"/>
      <c r="I338" s="75"/>
      <c r="J338" s="75"/>
      <c r="K338" s="75"/>
    </row>
    <row r="339" spans="1:11" x14ac:dyDescent="0.35">
      <c r="A339" s="75"/>
      <c r="B339" s="75"/>
      <c r="C339" s="75"/>
      <c r="D339" s="75" t="s">
        <v>230</v>
      </c>
      <c r="E339" s="75"/>
      <c r="F339" s="80" t="s">
        <v>336</v>
      </c>
      <c r="G339" s="75"/>
      <c r="H339" s="75"/>
      <c r="I339" s="75"/>
      <c r="J339" s="75"/>
      <c r="K339" s="75"/>
    </row>
    <row r="340" spans="1:11" x14ac:dyDescent="0.35">
      <c r="A340" s="75"/>
      <c r="B340" s="75"/>
      <c r="C340" s="75"/>
      <c r="D340" s="75" t="s">
        <v>234</v>
      </c>
      <c r="E340" s="75"/>
      <c r="F340" s="80" t="s">
        <v>336</v>
      </c>
      <c r="G340" s="75"/>
      <c r="H340" s="75"/>
      <c r="I340" s="75"/>
      <c r="J340" s="75"/>
      <c r="K340" s="75"/>
    </row>
    <row r="341" spans="1:11" x14ac:dyDescent="0.35">
      <c r="A341" s="75"/>
      <c r="B341" s="75"/>
      <c r="C341" s="75"/>
      <c r="D341" s="75" t="s">
        <v>238</v>
      </c>
      <c r="E341" s="75"/>
      <c r="F341" s="80" t="s">
        <v>336</v>
      </c>
      <c r="G341" s="75"/>
      <c r="H341" s="75"/>
      <c r="I341" s="75"/>
      <c r="J341" s="75"/>
      <c r="K341" s="75"/>
    </row>
    <row r="342" spans="1:11" x14ac:dyDescent="0.35">
      <c r="A342" s="75"/>
      <c r="B342" s="75"/>
      <c r="C342" s="75"/>
      <c r="D342" s="75" t="s">
        <v>241</v>
      </c>
      <c r="E342" s="75"/>
      <c r="F342" s="80" t="s">
        <v>336</v>
      </c>
      <c r="G342" s="75"/>
      <c r="H342" s="75"/>
      <c r="I342" s="75"/>
      <c r="J342" s="75"/>
      <c r="K342" s="75"/>
    </row>
    <row r="343" spans="1:11" x14ac:dyDescent="0.35">
      <c r="A343" s="75"/>
      <c r="B343" s="75"/>
      <c r="C343" s="75"/>
      <c r="D343" s="75" t="s">
        <v>245</v>
      </c>
      <c r="E343" s="75"/>
      <c r="F343" s="76" t="s">
        <v>378</v>
      </c>
      <c r="G343" s="75"/>
      <c r="H343" s="75"/>
      <c r="I343" s="75"/>
      <c r="J343" s="75"/>
      <c r="K343" s="75"/>
    </row>
    <row r="344" spans="1:11" x14ac:dyDescent="0.35">
      <c r="A344" s="75"/>
      <c r="B344" s="75"/>
      <c r="C344" s="75"/>
      <c r="D344" s="75" t="s">
        <v>249</v>
      </c>
      <c r="E344" s="75"/>
      <c r="F344" s="76" t="s">
        <v>454</v>
      </c>
      <c r="G344" s="75"/>
      <c r="H344" s="75"/>
      <c r="I344" s="75"/>
      <c r="J344" s="75"/>
      <c r="K344" s="75"/>
    </row>
    <row r="345" spans="1:11" x14ac:dyDescent="0.35">
      <c r="A345" s="75"/>
      <c r="B345" s="75"/>
      <c r="C345" s="75"/>
      <c r="D345" s="75" t="s">
        <v>379</v>
      </c>
      <c r="E345" s="75"/>
      <c r="F345" s="85" t="s">
        <v>455</v>
      </c>
      <c r="G345" s="75"/>
      <c r="H345" s="75"/>
      <c r="I345" s="75"/>
      <c r="J345" s="75"/>
      <c r="K345" s="75"/>
    </row>
    <row r="346" spans="1:11" x14ac:dyDescent="0.35">
      <c r="A346" s="75"/>
      <c r="B346" s="75"/>
      <c r="C346" s="75"/>
      <c r="D346" s="75"/>
      <c r="E346" s="75"/>
      <c r="F346" s="76"/>
      <c r="G346" s="75"/>
      <c r="H346" s="75"/>
      <c r="I346" s="75"/>
      <c r="J346" s="75"/>
      <c r="K346" s="75"/>
    </row>
    <row r="347" spans="1:11" x14ac:dyDescent="0.35">
      <c r="A347" s="75"/>
      <c r="B347" s="75"/>
      <c r="C347" s="75"/>
      <c r="D347" s="75"/>
      <c r="E347" s="74" t="s">
        <v>256</v>
      </c>
      <c r="F347" s="76"/>
      <c r="G347" s="75"/>
      <c r="H347" s="75"/>
      <c r="I347" s="75"/>
      <c r="J347" s="75"/>
      <c r="K347" s="75"/>
    </row>
    <row r="348" spans="1:11" x14ac:dyDescent="0.35">
      <c r="A348" s="75"/>
      <c r="B348" s="75"/>
      <c r="C348" s="75"/>
      <c r="D348" s="75"/>
      <c r="E348" s="75" t="s">
        <v>262</v>
      </c>
      <c r="F348" s="82" t="str">
        <f>_xlfn.TEXTJOIN("/",FALSE,F$3,F$268,F$282,F$338,F349)</f>
        <v>MA0001/2022-04-14T14:25:01/PR0003/OUT005/SR302/2022-01</v>
      </c>
      <c r="G348" s="75"/>
      <c r="H348" s="75"/>
      <c r="I348" s="75"/>
      <c r="J348" s="75"/>
      <c r="K348" s="75"/>
    </row>
    <row r="349" spans="1:11" x14ac:dyDescent="0.35">
      <c r="A349" s="75"/>
      <c r="B349" s="75"/>
      <c r="C349" s="75"/>
      <c r="D349" s="75"/>
      <c r="E349" s="75" t="s">
        <v>265</v>
      </c>
      <c r="F349" s="76" t="s">
        <v>380</v>
      </c>
      <c r="G349" s="75"/>
      <c r="H349" s="75"/>
      <c r="I349" s="75"/>
      <c r="J349" s="75"/>
      <c r="K349" s="75"/>
    </row>
    <row r="350" spans="1:11" x14ac:dyDescent="0.35">
      <c r="A350" s="75"/>
      <c r="B350" s="75"/>
      <c r="C350" s="75"/>
      <c r="D350" s="75"/>
      <c r="E350" s="75" t="s">
        <v>270</v>
      </c>
      <c r="F350" s="78">
        <v>61</v>
      </c>
      <c r="G350" s="75"/>
      <c r="H350" s="75"/>
      <c r="I350" s="75"/>
      <c r="J350" s="75"/>
      <c r="K350" s="75"/>
    </row>
    <row r="351" spans="1:11" x14ac:dyDescent="0.35">
      <c r="A351" s="75"/>
      <c r="B351" s="75"/>
      <c r="C351" s="75"/>
      <c r="D351" s="75"/>
      <c r="E351" s="75" t="s">
        <v>273</v>
      </c>
      <c r="F351" s="79">
        <f>F350*250</f>
        <v>15250</v>
      </c>
      <c r="G351" s="75"/>
      <c r="H351" s="75"/>
      <c r="I351" s="75"/>
      <c r="J351" s="75"/>
      <c r="K351" s="75"/>
    </row>
    <row r="352" spans="1:11" x14ac:dyDescent="0.35">
      <c r="A352" s="75"/>
      <c r="B352" s="75"/>
      <c r="C352" s="75"/>
      <c r="D352" s="75"/>
      <c r="E352" s="75" t="s">
        <v>276</v>
      </c>
      <c r="F352" s="79">
        <f>CEILING(7%*F351,10)</f>
        <v>1070</v>
      </c>
      <c r="G352" s="75"/>
      <c r="H352" s="75"/>
      <c r="I352" s="75"/>
      <c r="J352" s="75"/>
      <c r="K352" s="75"/>
    </row>
    <row r="353" spans="1:11" x14ac:dyDescent="0.35">
      <c r="A353" s="75"/>
      <c r="B353" s="75"/>
      <c r="C353" s="75"/>
      <c r="D353" s="75"/>
      <c r="E353" s="75" t="s">
        <v>279</v>
      </c>
      <c r="F353" s="79">
        <f>ROUND(2%*F351,2)</f>
        <v>305</v>
      </c>
      <c r="G353" s="75"/>
      <c r="H353" s="75"/>
      <c r="I353" s="75"/>
      <c r="J353" s="75"/>
      <c r="K353" s="75"/>
    </row>
    <row r="354" spans="1:11" x14ac:dyDescent="0.35">
      <c r="A354" s="75"/>
      <c r="B354" s="75"/>
      <c r="C354" s="75"/>
      <c r="D354" s="75"/>
      <c r="E354" s="75"/>
      <c r="F354" s="76"/>
      <c r="G354" s="75"/>
      <c r="H354" s="75"/>
      <c r="I354" s="75"/>
      <c r="J354" s="75"/>
      <c r="K354" s="75"/>
    </row>
    <row r="355" spans="1:11" x14ac:dyDescent="0.35">
      <c r="A355" s="75"/>
      <c r="B355" s="75"/>
      <c r="C355" s="75"/>
      <c r="D355" s="75"/>
      <c r="E355" s="74" t="s">
        <v>256</v>
      </c>
      <c r="F355" s="76"/>
      <c r="G355" s="75"/>
      <c r="H355" s="75"/>
      <c r="I355" s="75"/>
      <c r="J355" s="75"/>
      <c r="K355" s="75"/>
    </row>
    <row r="356" spans="1:11" x14ac:dyDescent="0.35">
      <c r="A356" s="75"/>
      <c r="B356" s="75"/>
      <c r="C356" s="75"/>
      <c r="D356" s="75"/>
      <c r="E356" s="75" t="s">
        <v>262</v>
      </c>
      <c r="F356" s="82" t="str">
        <f>_xlfn.TEXTJOIN("/",FALSE,F$3,F$268,F$282,F$338,F357)</f>
        <v>MA0001/2022-04-14T14:25:01/PR0003/OUT005/SR302/2022-02</v>
      </c>
      <c r="G356" s="75"/>
      <c r="H356" s="75"/>
      <c r="I356" s="75"/>
      <c r="J356" s="75"/>
      <c r="K356" s="75"/>
    </row>
    <row r="357" spans="1:11" x14ac:dyDescent="0.35">
      <c r="A357" s="75"/>
      <c r="B357" s="75"/>
      <c r="C357" s="75"/>
      <c r="D357" s="75"/>
      <c r="E357" s="75" t="s">
        <v>265</v>
      </c>
      <c r="F357" s="76" t="s">
        <v>395</v>
      </c>
      <c r="G357" s="75"/>
      <c r="H357" s="75"/>
      <c r="I357" s="75"/>
      <c r="J357" s="75"/>
      <c r="K357" s="75"/>
    </row>
    <row r="358" spans="1:11" x14ac:dyDescent="0.35">
      <c r="A358" s="75"/>
      <c r="B358" s="75"/>
      <c r="C358" s="75"/>
      <c r="D358" s="75"/>
      <c r="E358" s="75" t="s">
        <v>270</v>
      </c>
      <c r="F358" s="78">
        <v>62</v>
      </c>
      <c r="G358" s="75"/>
      <c r="H358" s="75"/>
      <c r="I358" s="75"/>
      <c r="J358" s="75"/>
      <c r="K358" s="75"/>
    </row>
    <row r="359" spans="1:11" x14ac:dyDescent="0.35">
      <c r="A359" s="75"/>
      <c r="B359" s="75"/>
      <c r="C359" s="75"/>
      <c r="D359" s="75"/>
      <c r="E359" s="75" t="s">
        <v>273</v>
      </c>
      <c r="F359" s="79">
        <f>F358*250</f>
        <v>15500</v>
      </c>
      <c r="G359" s="75"/>
      <c r="H359" s="75"/>
      <c r="I359" s="75"/>
      <c r="J359" s="75"/>
      <c r="K359" s="75"/>
    </row>
    <row r="360" spans="1:11" x14ac:dyDescent="0.35">
      <c r="A360" s="75"/>
      <c r="B360" s="75"/>
      <c r="C360" s="75"/>
      <c r="D360" s="75"/>
      <c r="E360" s="75" t="s">
        <v>276</v>
      </c>
      <c r="F360" s="79">
        <f>CEILING(7%*F359,10)</f>
        <v>1090</v>
      </c>
      <c r="G360" s="75"/>
      <c r="H360" s="75"/>
      <c r="I360" s="75"/>
      <c r="J360" s="75"/>
      <c r="K360" s="75"/>
    </row>
    <row r="361" spans="1:11" x14ac:dyDescent="0.35">
      <c r="A361" s="75"/>
      <c r="B361" s="75"/>
      <c r="C361" s="75"/>
      <c r="D361" s="75"/>
      <c r="E361" s="75" t="s">
        <v>279</v>
      </c>
      <c r="F361" s="79">
        <f>ROUND(2%*F359,2)</f>
        <v>310</v>
      </c>
      <c r="G361" s="75"/>
      <c r="H361" s="75"/>
      <c r="I361" s="75"/>
      <c r="J361" s="75"/>
      <c r="K361" s="75"/>
    </row>
    <row r="362" spans="1:11" x14ac:dyDescent="0.35">
      <c r="A362" s="75"/>
      <c r="B362" s="75"/>
      <c r="C362" s="75"/>
      <c r="D362" s="75"/>
      <c r="E362" s="75"/>
      <c r="F362" s="76"/>
      <c r="G362" s="75"/>
      <c r="H362" s="75"/>
      <c r="I362" s="75"/>
      <c r="J362" s="75"/>
      <c r="K362" s="75"/>
    </row>
    <row r="363" spans="1:11" x14ac:dyDescent="0.35">
      <c r="A363" s="75"/>
      <c r="B363" s="75"/>
      <c r="C363" s="75"/>
      <c r="D363" s="75"/>
      <c r="E363" s="74" t="s">
        <v>256</v>
      </c>
      <c r="F363" s="76"/>
      <c r="G363" s="75"/>
      <c r="H363" s="75"/>
      <c r="I363" s="75"/>
      <c r="J363" s="75"/>
      <c r="K363" s="75"/>
    </row>
    <row r="364" spans="1:11" x14ac:dyDescent="0.35">
      <c r="A364" s="75"/>
      <c r="B364" s="75"/>
      <c r="C364" s="75"/>
      <c r="D364" s="75"/>
      <c r="E364" s="75" t="s">
        <v>262</v>
      </c>
      <c r="F364" s="82" t="str">
        <f>_xlfn.TEXTJOIN("/",FALSE,F$3,F$268,F$282,F$338,F365)</f>
        <v>MA0001/2022-04-14T14:25:01/PR0003/OUT005/SR302/2022-03</v>
      </c>
      <c r="G364" s="75"/>
      <c r="H364" s="75"/>
      <c r="I364" s="75"/>
      <c r="J364" s="75"/>
      <c r="K364" s="75"/>
    </row>
    <row r="365" spans="1:11" x14ac:dyDescent="0.35">
      <c r="A365" s="75"/>
      <c r="B365" s="75"/>
      <c r="C365" s="75"/>
      <c r="D365" s="75"/>
      <c r="E365" s="75" t="s">
        <v>265</v>
      </c>
      <c r="F365" s="76" t="s">
        <v>381</v>
      </c>
      <c r="G365" s="75"/>
      <c r="H365" s="75"/>
      <c r="I365" s="75"/>
      <c r="J365" s="75"/>
      <c r="K365" s="75"/>
    </row>
    <row r="366" spans="1:11" x14ac:dyDescent="0.35">
      <c r="A366" s="75"/>
      <c r="B366" s="75"/>
      <c r="C366" s="75"/>
      <c r="D366" s="75"/>
      <c r="E366" s="75" t="s">
        <v>270</v>
      </c>
      <c r="F366" s="78">
        <v>63</v>
      </c>
      <c r="G366" s="75"/>
      <c r="H366" s="75"/>
      <c r="I366" s="75"/>
      <c r="J366" s="75"/>
      <c r="K366" s="75"/>
    </row>
    <row r="367" spans="1:11" x14ac:dyDescent="0.35">
      <c r="A367" s="75"/>
      <c r="B367" s="75"/>
      <c r="C367" s="75"/>
      <c r="D367" s="75"/>
      <c r="E367" s="75" t="s">
        <v>273</v>
      </c>
      <c r="F367" s="79">
        <f>F366*250</f>
        <v>15750</v>
      </c>
      <c r="G367" s="75"/>
      <c r="H367" s="75"/>
      <c r="I367" s="75"/>
      <c r="J367" s="75"/>
      <c r="K367" s="75"/>
    </row>
    <row r="368" spans="1:11" x14ac:dyDescent="0.35">
      <c r="A368" s="75"/>
      <c r="B368" s="75"/>
      <c r="C368" s="75"/>
      <c r="D368" s="75"/>
      <c r="E368" s="75" t="s">
        <v>276</v>
      </c>
      <c r="F368" s="79">
        <f>CEILING(7%*F367,10)</f>
        <v>1110</v>
      </c>
      <c r="G368" s="75"/>
      <c r="H368" s="75"/>
      <c r="I368" s="75"/>
      <c r="J368" s="75"/>
      <c r="K368" s="75"/>
    </row>
    <row r="369" spans="1:11" x14ac:dyDescent="0.35">
      <c r="A369" s="75"/>
      <c r="B369" s="75"/>
      <c r="C369" s="75"/>
      <c r="D369" s="75"/>
      <c r="E369" s="75" t="s">
        <v>279</v>
      </c>
      <c r="F369" s="79">
        <f>ROUND(2%*F367,2)</f>
        <v>315</v>
      </c>
      <c r="G369" s="75"/>
      <c r="H369" s="75"/>
      <c r="I369" s="75"/>
      <c r="J369" s="75"/>
      <c r="K369" s="75"/>
    </row>
    <row r="372" spans="1:11" x14ac:dyDescent="0.35">
      <c r="A372" s="65" t="s">
        <v>456</v>
      </c>
      <c r="B372" s="66"/>
      <c r="C372" s="66"/>
      <c r="D372" s="66"/>
      <c r="E372" s="66"/>
      <c r="F372" s="67"/>
      <c r="G372" s="66"/>
      <c r="H372" s="66"/>
      <c r="I372" s="66"/>
      <c r="J372" s="66"/>
      <c r="K372" s="66"/>
    </row>
    <row r="373" spans="1:11" x14ac:dyDescent="0.35">
      <c r="A373" s="66" t="s">
        <v>72</v>
      </c>
      <c r="B373" s="66"/>
      <c r="C373" s="66"/>
      <c r="D373" s="66"/>
      <c r="E373" s="66"/>
      <c r="F373" s="67" t="str">
        <f>F3</f>
        <v>MA0001/2022-04-14T14:25:01</v>
      </c>
      <c r="G373" s="66"/>
      <c r="H373" s="66"/>
      <c r="I373" s="66"/>
      <c r="J373" s="66"/>
      <c r="K373" s="66"/>
    </row>
    <row r="374" spans="1:11" x14ac:dyDescent="0.35">
      <c r="A374" s="66" t="s">
        <v>78</v>
      </c>
      <c r="B374" s="66"/>
      <c r="C374" s="66"/>
      <c r="D374" s="66"/>
      <c r="E374" s="66"/>
      <c r="F374" s="67" t="s">
        <v>457</v>
      </c>
      <c r="G374" s="66"/>
      <c r="H374" s="66"/>
      <c r="I374" s="66"/>
      <c r="J374" s="66"/>
      <c r="K374" s="66"/>
    </row>
    <row r="375" spans="1:11" x14ac:dyDescent="0.35">
      <c r="A375" s="66" t="s">
        <v>83</v>
      </c>
      <c r="B375" s="66"/>
      <c r="C375" s="66"/>
      <c r="D375" s="66"/>
      <c r="E375" s="66"/>
      <c r="F375" s="67" t="s">
        <v>458</v>
      </c>
      <c r="G375" s="66"/>
      <c r="H375" s="66"/>
      <c r="I375" s="66"/>
      <c r="J375" s="66"/>
      <c r="K375" s="66"/>
    </row>
    <row r="376" spans="1:11" x14ac:dyDescent="0.35">
      <c r="A376" s="66" t="s">
        <v>89</v>
      </c>
      <c r="B376" s="66"/>
      <c r="C376" s="66"/>
      <c r="D376" s="66"/>
      <c r="E376" s="66"/>
      <c r="F376" s="67" t="s">
        <v>338</v>
      </c>
      <c r="G376" s="66"/>
      <c r="H376" s="66"/>
      <c r="I376" s="66"/>
      <c r="J376" s="66"/>
      <c r="K376" s="66"/>
    </row>
    <row r="377" spans="1:11" x14ac:dyDescent="0.35">
      <c r="A377" s="66" t="s">
        <v>93</v>
      </c>
      <c r="B377" s="66"/>
      <c r="C377" s="66"/>
      <c r="D377" s="66"/>
      <c r="E377" s="66"/>
      <c r="F377" s="67" t="str">
        <f>F7</f>
        <v>Scenario 10 - Complex Example for Corporate Group</v>
      </c>
      <c r="G377" s="66"/>
      <c r="H377" s="66"/>
      <c r="I377" s="66"/>
      <c r="J377" s="66"/>
      <c r="K377" s="66"/>
    </row>
    <row r="378" spans="1:11" x14ac:dyDescent="0.35">
      <c r="A378" s="66" t="s">
        <v>97</v>
      </c>
      <c r="B378" s="66"/>
      <c r="C378" s="66"/>
      <c r="D378" s="66"/>
      <c r="E378" s="66"/>
      <c r="F378" s="67" t="s">
        <v>340</v>
      </c>
      <c r="G378" s="66"/>
      <c r="H378" s="66"/>
      <c r="I378" s="66"/>
      <c r="J378" s="66"/>
      <c r="K378" s="66"/>
    </row>
    <row r="379" spans="1:11" x14ac:dyDescent="0.35">
      <c r="A379" s="66" t="s">
        <v>103</v>
      </c>
      <c r="B379" s="66"/>
      <c r="C379" s="66"/>
      <c r="D379" s="66"/>
      <c r="E379" s="66"/>
      <c r="F379" s="67" t="s">
        <v>341</v>
      </c>
      <c r="G379" s="66"/>
      <c r="H379" s="66"/>
      <c r="I379" s="66"/>
      <c r="J379" s="66"/>
      <c r="K379" s="66"/>
    </row>
    <row r="380" spans="1:11" x14ac:dyDescent="0.35">
      <c r="A380" s="66" t="s">
        <v>106</v>
      </c>
      <c r="B380" s="66"/>
      <c r="C380" s="66"/>
      <c r="D380" s="66"/>
      <c r="E380" s="66"/>
      <c r="F380" s="68">
        <f>SUM(F434,F442,F450)</f>
        <v>6600</v>
      </c>
      <c r="G380" s="66"/>
      <c r="H380" s="66"/>
      <c r="I380" s="66"/>
      <c r="J380" s="66"/>
      <c r="K380" s="66"/>
    </row>
    <row r="381" spans="1:11" x14ac:dyDescent="0.35">
      <c r="A381" s="66" t="s">
        <v>111</v>
      </c>
      <c r="B381" s="66"/>
      <c r="C381" s="66"/>
      <c r="D381" s="66"/>
      <c r="E381" s="66"/>
      <c r="F381" s="69">
        <f t="shared" ref="F381:F383" si="42">SUM(F435,F443,F451)</f>
        <v>1650000</v>
      </c>
      <c r="G381" s="66"/>
      <c r="H381" s="66"/>
      <c r="I381" s="66"/>
      <c r="J381" s="66"/>
      <c r="K381" s="66"/>
    </row>
    <row r="382" spans="1:11" x14ac:dyDescent="0.35">
      <c r="A382" s="66" t="s">
        <v>116</v>
      </c>
      <c r="B382" s="66"/>
      <c r="C382" s="66"/>
      <c r="D382" s="66"/>
      <c r="E382" s="66"/>
      <c r="F382" s="69">
        <f t="shared" si="42"/>
        <v>115500</v>
      </c>
      <c r="G382" s="66"/>
      <c r="H382" s="66"/>
      <c r="I382" s="66"/>
      <c r="J382" s="66"/>
      <c r="K382" s="66"/>
    </row>
    <row r="383" spans="1:11" x14ac:dyDescent="0.35">
      <c r="A383" s="66" t="s">
        <v>119</v>
      </c>
      <c r="B383" s="66"/>
      <c r="C383" s="66"/>
      <c r="D383" s="66"/>
      <c r="E383" s="66"/>
      <c r="F383" s="69">
        <f t="shared" si="42"/>
        <v>33000</v>
      </c>
      <c r="G383" s="66"/>
      <c r="H383" s="66"/>
      <c r="I383" s="66"/>
      <c r="J383" s="66"/>
      <c r="K383" s="66"/>
    </row>
    <row r="384" spans="1:11" x14ac:dyDescent="0.35">
      <c r="A384" s="66"/>
      <c r="B384" s="66"/>
      <c r="C384" s="66"/>
      <c r="D384" s="66"/>
      <c r="E384" s="66"/>
      <c r="F384" s="67"/>
      <c r="G384" s="66"/>
      <c r="H384" s="66"/>
      <c r="I384" s="66"/>
      <c r="J384" s="66"/>
      <c r="K384" s="66"/>
    </row>
    <row r="385" spans="1:80" x14ac:dyDescent="0.35">
      <c r="A385" s="66"/>
      <c r="B385" s="65" t="str">
        <f>B15</f>
        <v>Principal 1: Bureaux de Change Ltd (North)</v>
      </c>
      <c r="C385" s="66"/>
      <c r="D385" s="66"/>
      <c r="E385" s="66"/>
      <c r="F385" s="67"/>
      <c r="G385" s="66"/>
      <c r="H385" s="66"/>
      <c r="I385" s="66"/>
      <c r="J385" s="66"/>
      <c r="K385" s="66"/>
    </row>
    <row r="386" spans="1:80" x14ac:dyDescent="0.35">
      <c r="A386" s="66"/>
      <c r="B386" s="66" t="s">
        <v>124</v>
      </c>
      <c r="C386" s="66"/>
      <c r="D386" s="66"/>
      <c r="E386" s="66"/>
      <c r="F386" s="67" t="str">
        <f t="shared" ref="F386:F397" si="43">F16</f>
        <v>PR0001</v>
      </c>
      <c r="G386" s="66"/>
      <c r="H386" s="66"/>
      <c r="I386" s="66"/>
      <c r="J386" s="66"/>
      <c r="K386" s="66"/>
    </row>
    <row r="387" spans="1:80" x14ac:dyDescent="0.35">
      <c r="A387" s="66"/>
      <c r="B387" s="66" t="s">
        <v>127</v>
      </c>
      <c r="C387" s="66"/>
      <c r="D387" s="66"/>
      <c r="E387" s="66"/>
      <c r="F387" s="67" t="str">
        <f t="shared" si="43"/>
        <v>Bureaux de Change Ltd (North)</v>
      </c>
      <c r="G387" s="66"/>
      <c r="H387" s="66"/>
      <c r="I387" s="66"/>
      <c r="J387" s="66"/>
      <c r="K387" s="66"/>
    </row>
    <row r="388" spans="1:80" x14ac:dyDescent="0.35">
      <c r="A388" s="66"/>
      <c r="B388" s="66" t="s">
        <v>131</v>
      </c>
      <c r="C388" s="66"/>
      <c r="D388" s="66"/>
      <c r="E388" s="66"/>
      <c r="F388" s="67" t="str">
        <f t="shared" si="43"/>
        <v>The Bureaux</v>
      </c>
      <c r="G388" s="66"/>
      <c r="H388" s="66"/>
      <c r="I388" s="66"/>
      <c r="J388" s="66"/>
      <c r="K388" s="66"/>
    </row>
    <row r="389" spans="1:80" x14ac:dyDescent="0.35">
      <c r="A389" s="66"/>
      <c r="B389" s="66" t="s">
        <v>135</v>
      </c>
      <c r="C389" s="66"/>
      <c r="D389" s="66"/>
      <c r="E389" s="66"/>
      <c r="F389" s="67" t="str">
        <f t="shared" si="43"/>
        <v>Salford</v>
      </c>
      <c r="G389" s="66"/>
      <c r="H389" s="66"/>
      <c r="I389" s="66"/>
      <c r="J389" s="66"/>
      <c r="K389" s="66"/>
    </row>
    <row r="390" spans="1:80" x14ac:dyDescent="0.35">
      <c r="A390" s="66"/>
      <c r="B390" s="66" t="s">
        <v>139</v>
      </c>
      <c r="C390" s="66"/>
      <c r="D390" s="66"/>
      <c r="E390" s="66"/>
      <c r="F390" s="67" t="str">
        <f t="shared" si="43"/>
        <v>Manchester</v>
      </c>
      <c r="G390" s="66"/>
      <c r="H390" s="66"/>
      <c r="I390" s="66"/>
      <c r="J390" s="66"/>
      <c r="K390" s="66"/>
    </row>
    <row r="391" spans="1:80" x14ac:dyDescent="0.35">
      <c r="A391" s="66"/>
      <c r="B391" s="66" t="s">
        <v>141</v>
      </c>
      <c r="C391" s="66"/>
      <c r="D391" s="66"/>
      <c r="E391" s="66"/>
      <c r="F391" s="70" t="str">
        <f t="shared" si="43"/>
        <v/>
      </c>
      <c r="G391" s="66"/>
      <c r="H391" s="66"/>
      <c r="I391" s="66"/>
      <c r="J391" s="66"/>
      <c r="K391" s="66"/>
    </row>
    <row r="392" spans="1:80" x14ac:dyDescent="0.35">
      <c r="A392" s="66"/>
      <c r="B392" s="66" t="s">
        <v>143</v>
      </c>
      <c r="C392" s="66"/>
      <c r="D392" s="66"/>
      <c r="E392" s="66"/>
      <c r="F392" s="70" t="str">
        <f t="shared" si="43"/>
        <v/>
      </c>
      <c r="G392" s="66"/>
      <c r="H392" s="66"/>
      <c r="I392" s="66"/>
      <c r="J392" s="66"/>
      <c r="K392" s="66"/>
    </row>
    <row r="393" spans="1:80" x14ac:dyDescent="0.35">
      <c r="A393" s="66"/>
      <c r="B393" s="66" t="s">
        <v>145</v>
      </c>
      <c r="C393" s="66"/>
      <c r="D393" s="66"/>
      <c r="E393" s="66"/>
      <c r="F393" s="67" t="str">
        <f t="shared" si="43"/>
        <v>M60 2ZR</v>
      </c>
      <c r="G393" s="66"/>
      <c r="H393" s="66"/>
      <c r="I393" s="66"/>
      <c r="J393" s="66"/>
      <c r="K393" s="66"/>
    </row>
    <row r="394" spans="1:80" x14ac:dyDescent="0.35">
      <c r="A394" s="66"/>
      <c r="B394" s="66" t="s">
        <v>148</v>
      </c>
      <c r="C394" s="66"/>
      <c r="D394" s="66"/>
      <c r="E394" s="66"/>
      <c r="F394" s="67" t="str">
        <f t="shared" si="43"/>
        <v>GB</v>
      </c>
      <c r="G394" s="66"/>
      <c r="H394" s="66"/>
      <c r="I394" s="66"/>
      <c r="J394" s="66"/>
      <c r="K394" s="66"/>
    </row>
    <row r="395" spans="1:80" x14ac:dyDescent="0.35">
      <c r="A395" s="66"/>
      <c r="B395" s="66" t="s">
        <v>152</v>
      </c>
      <c r="C395" s="66"/>
      <c r="D395" s="66"/>
      <c r="E395" s="66"/>
      <c r="F395" s="67" t="str">
        <f t="shared" si="43"/>
        <v>+441111111111</v>
      </c>
      <c r="G395" s="66"/>
      <c r="H395" s="66"/>
      <c r="I395" s="66"/>
      <c r="J395" s="66"/>
      <c r="K395" s="66"/>
    </row>
    <row r="396" spans="1:80" x14ac:dyDescent="0.35">
      <c r="A396" s="66"/>
      <c r="B396" s="66" t="s">
        <v>156</v>
      </c>
      <c r="C396" s="66"/>
      <c r="D396" s="66"/>
      <c r="E396" s="66"/>
      <c r="F396" s="71" t="str">
        <f t="shared" si="43"/>
        <v>bureauxhq@dechangeltd.co.uk</v>
      </c>
      <c r="G396" s="66"/>
      <c r="H396" s="66"/>
      <c r="I396" s="66"/>
      <c r="J396" s="66"/>
      <c r="K396" s="66"/>
    </row>
    <row r="397" spans="1:80" x14ac:dyDescent="0.35">
      <c r="A397" s="66"/>
      <c r="B397" s="66" t="s">
        <v>160</v>
      </c>
      <c r="C397" s="66"/>
      <c r="D397" s="66"/>
      <c r="E397" s="66"/>
      <c r="F397" s="67" t="str">
        <f t="shared" si="43"/>
        <v>GB  111 1111 11</v>
      </c>
      <c r="G397" s="66"/>
      <c r="H397" s="66"/>
      <c r="I397" s="66"/>
      <c r="J397" s="66"/>
      <c r="K397" s="66"/>
    </row>
    <row r="398" spans="1:80" x14ac:dyDescent="0.35">
      <c r="A398" s="66"/>
      <c r="B398" s="66"/>
      <c r="C398" s="66"/>
      <c r="D398" s="66"/>
      <c r="E398" s="66"/>
      <c r="F398" s="67"/>
      <c r="G398" s="66"/>
      <c r="H398" s="66"/>
      <c r="I398" s="66"/>
      <c r="J398" s="66"/>
      <c r="K398" s="66"/>
      <c r="BY398" s="2"/>
      <c r="BZ398" s="2"/>
      <c r="CB398" s="2"/>
    </row>
    <row r="399" spans="1:80" x14ac:dyDescent="0.35">
      <c r="A399" s="66"/>
      <c r="B399" s="66"/>
      <c r="C399" s="65" t="str">
        <f>C85</f>
        <v>Outlet 2: BDC Birmingham Ltd</v>
      </c>
      <c r="D399" s="66"/>
      <c r="E399" s="66"/>
      <c r="F399" s="67"/>
      <c r="G399" s="66"/>
      <c r="H399" s="66"/>
      <c r="I399" s="66"/>
      <c r="J399" s="66"/>
      <c r="K399" s="66"/>
      <c r="BY399" s="2"/>
      <c r="BZ399" s="2"/>
      <c r="CB399" s="2"/>
    </row>
    <row r="400" spans="1:80" x14ac:dyDescent="0.35">
      <c r="A400" s="66"/>
      <c r="B400" s="66"/>
      <c r="C400" s="66" t="s">
        <v>166</v>
      </c>
      <c r="D400" s="66"/>
      <c r="E400" s="66"/>
      <c r="F400" s="67" t="str">
        <f t="shared" ref="F400:F413" si="44">F86</f>
        <v>OUT002</v>
      </c>
      <c r="G400" s="66"/>
      <c r="H400" s="66"/>
      <c r="I400" s="66"/>
      <c r="J400" s="66"/>
      <c r="K400" s="66"/>
    </row>
    <row r="401" spans="1:11" x14ac:dyDescent="0.35">
      <c r="A401" s="66"/>
      <c r="B401" s="66"/>
      <c r="C401" s="66" t="s">
        <v>170</v>
      </c>
      <c r="D401" s="66"/>
      <c r="E401" s="66"/>
      <c r="F401" s="67" t="str">
        <f t="shared" si="44"/>
        <v>BDC Birmingham Ltd</v>
      </c>
      <c r="G401" s="66"/>
      <c r="H401" s="66"/>
      <c r="I401" s="66"/>
      <c r="J401" s="66"/>
      <c r="K401" s="66"/>
    </row>
    <row r="402" spans="1:11" x14ac:dyDescent="0.35">
      <c r="A402" s="66"/>
      <c r="B402" s="66"/>
      <c r="C402" s="66" t="s">
        <v>173</v>
      </c>
      <c r="D402" s="66"/>
      <c r="E402" s="66"/>
      <c r="F402" s="67" t="str">
        <f t="shared" si="44"/>
        <v>New Villa Building</v>
      </c>
      <c r="G402" s="66"/>
      <c r="H402" s="66"/>
      <c r="I402" s="66"/>
      <c r="J402" s="66"/>
      <c r="K402" s="66"/>
    </row>
    <row r="403" spans="1:11" x14ac:dyDescent="0.35">
      <c r="A403" s="66"/>
      <c r="B403" s="66"/>
      <c r="C403" s="66" t="s">
        <v>176</v>
      </c>
      <c r="D403" s="66"/>
      <c r="E403" s="66"/>
      <c r="F403" s="67" t="str">
        <f t="shared" si="44"/>
        <v>Chad Valley St</v>
      </c>
      <c r="G403" s="66"/>
      <c r="H403" s="66"/>
      <c r="I403" s="66"/>
      <c r="J403" s="66"/>
      <c r="K403" s="66"/>
    </row>
    <row r="404" spans="1:11" x14ac:dyDescent="0.35">
      <c r="A404" s="66"/>
      <c r="B404" s="66"/>
      <c r="C404" s="66" t="s">
        <v>178</v>
      </c>
      <c r="D404" s="66"/>
      <c r="E404" s="66"/>
      <c r="F404" s="70" t="str">
        <f t="shared" si="44"/>
        <v>Birmingham</v>
      </c>
      <c r="G404" s="66"/>
      <c r="H404" s="66"/>
      <c r="I404" s="66"/>
      <c r="J404" s="66"/>
      <c r="K404" s="66"/>
    </row>
    <row r="405" spans="1:11" x14ac:dyDescent="0.35">
      <c r="A405" s="66"/>
      <c r="B405" s="66"/>
      <c r="C405" s="66" t="s">
        <v>180</v>
      </c>
      <c r="D405" s="66"/>
      <c r="E405" s="66"/>
      <c r="F405" s="70" t="str">
        <f t="shared" si="44"/>
        <v/>
      </c>
      <c r="G405" s="66"/>
      <c r="H405" s="66"/>
      <c r="I405" s="66"/>
      <c r="J405" s="66"/>
      <c r="K405" s="66"/>
    </row>
    <row r="406" spans="1:11" x14ac:dyDescent="0.35">
      <c r="A406" s="66"/>
      <c r="B406" s="66"/>
      <c r="C406" s="66" t="s">
        <v>182</v>
      </c>
      <c r="D406" s="66"/>
      <c r="E406" s="66"/>
      <c r="F406" s="70" t="str">
        <f t="shared" si="44"/>
        <v/>
      </c>
      <c r="G406" s="66"/>
      <c r="H406" s="66"/>
      <c r="I406" s="66"/>
      <c r="J406" s="66"/>
      <c r="K406" s="66"/>
    </row>
    <row r="407" spans="1:11" x14ac:dyDescent="0.35">
      <c r="A407" s="66"/>
      <c r="B407" s="66"/>
      <c r="C407" s="66" t="s">
        <v>184</v>
      </c>
      <c r="D407" s="66"/>
      <c r="E407" s="66"/>
      <c r="F407" s="67" t="str">
        <f t="shared" si="44"/>
        <v>B15 9OP</v>
      </c>
      <c r="G407" s="66"/>
      <c r="H407" s="66"/>
      <c r="I407" s="66"/>
      <c r="J407" s="66"/>
      <c r="K407" s="66"/>
    </row>
    <row r="408" spans="1:11" x14ac:dyDescent="0.35">
      <c r="A408" s="66"/>
      <c r="B408" s="66"/>
      <c r="C408" s="66" t="s">
        <v>186</v>
      </c>
      <c r="D408" s="66"/>
      <c r="E408" s="66"/>
      <c r="F408" s="67" t="str">
        <f t="shared" si="44"/>
        <v>GB</v>
      </c>
      <c r="G408" s="66"/>
      <c r="H408" s="66"/>
      <c r="I408" s="66"/>
      <c r="J408" s="66"/>
      <c r="K408" s="66"/>
    </row>
    <row r="409" spans="1:11" x14ac:dyDescent="0.35">
      <c r="A409" s="66"/>
      <c r="B409" s="66"/>
      <c r="C409" s="66" t="s">
        <v>188</v>
      </c>
      <c r="D409" s="66"/>
      <c r="E409" s="66"/>
      <c r="F409" s="67" t="str">
        <f t="shared" si="44"/>
        <v/>
      </c>
      <c r="G409" s="66"/>
      <c r="H409" s="66"/>
      <c r="I409" s="66"/>
      <c r="J409" s="66"/>
      <c r="K409" s="66"/>
    </row>
    <row r="410" spans="1:11" x14ac:dyDescent="0.35">
      <c r="A410" s="66"/>
      <c r="B410" s="66"/>
      <c r="C410" s="66" t="s">
        <v>191</v>
      </c>
      <c r="D410" s="66"/>
      <c r="E410" s="66"/>
      <c r="F410" s="70" t="str">
        <f t="shared" si="44"/>
        <v/>
      </c>
      <c r="G410" s="66"/>
      <c r="H410" s="66"/>
      <c r="I410" s="66"/>
      <c r="J410" s="66"/>
      <c r="K410" s="66"/>
    </row>
    <row r="411" spans="1:11" x14ac:dyDescent="0.35">
      <c r="A411" s="66"/>
      <c r="B411" s="66"/>
      <c r="C411" s="66" t="s">
        <v>195</v>
      </c>
      <c r="D411" s="66"/>
      <c r="E411" s="66"/>
      <c r="F411" s="67" t="str">
        <f t="shared" si="44"/>
        <v>Steven Brummy</v>
      </c>
      <c r="G411" s="66"/>
      <c r="H411" s="66"/>
      <c r="I411" s="66"/>
      <c r="J411" s="66"/>
      <c r="K411" s="66"/>
    </row>
    <row r="412" spans="1:11" x14ac:dyDescent="0.35">
      <c r="A412" s="66"/>
      <c r="B412" s="66"/>
      <c r="C412" s="66" t="s">
        <v>198</v>
      </c>
      <c r="D412" s="66"/>
      <c r="E412" s="66"/>
      <c r="F412" s="70" t="str">
        <f t="shared" si="44"/>
        <v>+442224567890</v>
      </c>
      <c r="G412" s="66"/>
      <c r="H412" s="66"/>
      <c r="I412" s="66"/>
      <c r="J412" s="66"/>
      <c r="K412" s="66"/>
    </row>
    <row r="413" spans="1:11" x14ac:dyDescent="0.35">
      <c r="A413" s="66"/>
      <c r="B413" s="66"/>
      <c r="C413" s="66" t="s">
        <v>201</v>
      </c>
      <c r="D413" s="66"/>
      <c r="E413" s="66"/>
      <c r="F413" s="71" t="str">
        <f t="shared" si="44"/>
        <v>steven.brummy@dechangeltd.co.uk</v>
      </c>
      <c r="G413" s="66"/>
      <c r="H413" s="66"/>
      <c r="I413" s="66"/>
      <c r="J413" s="66"/>
      <c r="K413" s="66"/>
    </row>
    <row r="414" spans="1:11" x14ac:dyDescent="0.35">
      <c r="A414" s="212"/>
      <c r="B414" s="212"/>
      <c r="C414" s="212" t="s">
        <v>366</v>
      </c>
      <c r="D414" s="212"/>
      <c r="E414" s="212"/>
      <c r="F414" s="216" t="s">
        <v>336</v>
      </c>
      <c r="G414" s="212"/>
      <c r="H414" s="212"/>
      <c r="I414" s="212"/>
      <c r="J414" s="212"/>
      <c r="K414" s="212"/>
    </row>
    <row r="415" spans="1:11" x14ac:dyDescent="0.35">
      <c r="A415" s="212"/>
      <c r="B415" s="212"/>
      <c r="C415" s="212" t="s">
        <v>368</v>
      </c>
      <c r="D415" s="212"/>
      <c r="E415" s="212"/>
      <c r="F415" s="213" t="s">
        <v>392</v>
      </c>
      <c r="G415" s="212"/>
      <c r="H415" s="212"/>
      <c r="I415" s="212"/>
      <c r="J415" s="212"/>
      <c r="K415" s="212"/>
    </row>
    <row r="416" spans="1:11" x14ac:dyDescent="0.35">
      <c r="A416" s="66"/>
      <c r="B416" s="66"/>
      <c r="C416" s="66" t="s">
        <v>211</v>
      </c>
      <c r="D416" s="66"/>
      <c r="E416" s="66"/>
      <c r="F416" s="70" t="str">
        <f>F102</f>
        <v>000 0000 02</v>
      </c>
      <c r="G416" s="66"/>
      <c r="H416" s="66"/>
      <c r="I416" s="66"/>
      <c r="J416" s="66"/>
      <c r="K416" s="66"/>
    </row>
    <row r="417" spans="1:11" x14ac:dyDescent="0.35">
      <c r="A417" s="66"/>
      <c r="B417" s="66"/>
      <c r="C417" s="66" t="s">
        <v>214</v>
      </c>
      <c r="D417" s="66"/>
      <c r="E417" s="66"/>
      <c r="F417" s="67" t="str">
        <f>F103</f>
        <v>6051</v>
      </c>
      <c r="G417" s="66"/>
      <c r="H417" s="66"/>
      <c r="I417" s="66"/>
      <c r="J417" s="66"/>
      <c r="K417" s="66"/>
    </row>
    <row r="418" spans="1:11" x14ac:dyDescent="0.35">
      <c r="A418" s="66"/>
      <c r="B418" s="66"/>
      <c r="C418" s="66" t="s">
        <v>218</v>
      </c>
      <c r="D418" s="66"/>
      <c r="E418" s="66"/>
      <c r="F418" s="67" t="str">
        <f>F104</f>
        <v>2013-12-01</v>
      </c>
      <c r="G418" s="66"/>
      <c r="H418" s="66"/>
      <c r="I418" s="66"/>
      <c r="J418" s="66"/>
      <c r="K418" s="66"/>
    </row>
    <row r="419" spans="1:11" x14ac:dyDescent="0.35">
      <c r="A419" s="66"/>
      <c r="B419" s="66"/>
      <c r="C419" s="66" t="s">
        <v>221</v>
      </c>
      <c r="D419" s="66"/>
      <c r="E419" s="66"/>
      <c r="F419" s="70" t="str">
        <f>F105</f>
        <v/>
      </c>
      <c r="G419" s="66"/>
      <c r="H419" s="66"/>
      <c r="I419" s="66"/>
      <c r="J419" s="66"/>
      <c r="K419" s="66"/>
    </row>
    <row r="420" spans="1:11" x14ac:dyDescent="0.35">
      <c r="A420" s="66"/>
      <c r="B420" s="66"/>
      <c r="C420" s="66"/>
      <c r="D420" s="66"/>
      <c r="E420" s="66"/>
      <c r="F420" s="67"/>
      <c r="G420" s="66"/>
      <c r="H420" s="66"/>
      <c r="I420" s="66"/>
      <c r="J420" s="66"/>
      <c r="K420" s="66"/>
    </row>
    <row r="421" spans="1:11" x14ac:dyDescent="0.35">
      <c r="A421" s="66"/>
      <c r="B421" s="66"/>
      <c r="C421" s="66"/>
      <c r="D421" s="65" t="s">
        <v>373</v>
      </c>
      <c r="E421" s="66"/>
      <c r="F421" s="67"/>
      <c r="G421" s="66"/>
      <c r="H421" s="66"/>
      <c r="I421" s="66"/>
      <c r="J421" s="66"/>
      <c r="K421" s="66"/>
    </row>
    <row r="422" spans="1:11" x14ac:dyDescent="0.35">
      <c r="A422" s="66"/>
      <c r="B422" s="66"/>
      <c r="C422" s="66"/>
      <c r="D422" s="66" t="s">
        <v>374</v>
      </c>
      <c r="E422" s="66"/>
      <c r="F422" s="72" t="s">
        <v>459</v>
      </c>
      <c r="G422" s="66"/>
      <c r="H422" s="66"/>
      <c r="I422" s="66"/>
      <c r="J422" s="66"/>
      <c r="K422" s="66"/>
    </row>
    <row r="423" spans="1:11" x14ac:dyDescent="0.35">
      <c r="A423" s="66"/>
      <c r="B423" s="66"/>
      <c r="C423" s="66"/>
      <c r="D423" s="66" t="s">
        <v>230</v>
      </c>
      <c r="E423" s="66"/>
      <c r="F423" s="70" t="s">
        <v>460</v>
      </c>
      <c r="G423" s="66"/>
      <c r="H423" s="66"/>
      <c r="I423" s="66"/>
      <c r="J423" s="66"/>
      <c r="K423" s="66"/>
    </row>
    <row r="424" spans="1:11" x14ac:dyDescent="0.35">
      <c r="A424" s="66"/>
      <c r="B424" s="66"/>
      <c r="C424" s="66"/>
      <c r="D424" s="66" t="s">
        <v>234</v>
      </c>
      <c r="E424" s="66"/>
      <c r="F424" s="67" t="s">
        <v>461</v>
      </c>
      <c r="G424" s="66"/>
      <c r="H424" s="66"/>
      <c r="I424" s="66"/>
      <c r="J424" s="66"/>
      <c r="K424" s="66"/>
    </row>
    <row r="425" spans="1:11" x14ac:dyDescent="0.35">
      <c r="A425" s="66"/>
      <c r="B425" s="66"/>
      <c r="C425" s="66"/>
      <c r="D425" s="66" t="s">
        <v>238</v>
      </c>
      <c r="E425" s="66"/>
      <c r="F425" s="67" t="str">
        <f>F111</f>
        <v>BDC Group Limited</v>
      </c>
      <c r="G425" s="66"/>
      <c r="H425" s="66"/>
      <c r="I425" s="66"/>
      <c r="J425" s="66"/>
      <c r="K425" s="66"/>
    </row>
    <row r="426" spans="1:11" x14ac:dyDescent="0.35">
      <c r="A426" s="66"/>
      <c r="B426" s="66"/>
      <c r="C426" s="66"/>
      <c r="D426" s="66" t="s">
        <v>241</v>
      </c>
      <c r="E426" s="66"/>
      <c r="F426" s="70" t="s">
        <v>336</v>
      </c>
      <c r="G426" s="66"/>
      <c r="H426" s="66"/>
      <c r="I426" s="66"/>
      <c r="J426" s="66"/>
      <c r="K426" s="66"/>
    </row>
    <row r="427" spans="1:11" x14ac:dyDescent="0.35">
      <c r="A427" s="66"/>
      <c r="B427" s="66"/>
      <c r="C427" s="66"/>
      <c r="D427" s="66" t="s">
        <v>245</v>
      </c>
      <c r="E427" s="66"/>
      <c r="F427" s="67" t="str">
        <f>F113</f>
        <v>GBP</v>
      </c>
      <c r="G427" s="66"/>
      <c r="H427" s="66"/>
      <c r="I427" s="66"/>
      <c r="J427" s="66"/>
      <c r="K427" s="66"/>
    </row>
    <row r="428" spans="1:11" x14ac:dyDescent="0.35">
      <c r="A428" s="66"/>
      <c r="B428" s="66"/>
      <c r="C428" s="66"/>
      <c r="D428" s="66" t="s">
        <v>249</v>
      </c>
      <c r="E428" s="66"/>
      <c r="F428" s="70" t="str">
        <f>F114</f>
        <v/>
      </c>
      <c r="G428" s="66"/>
      <c r="H428" s="66"/>
      <c r="I428" s="66"/>
      <c r="J428" s="66"/>
      <c r="K428" s="66"/>
    </row>
    <row r="429" spans="1:11" x14ac:dyDescent="0.35">
      <c r="A429" s="66"/>
      <c r="B429" s="66"/>
      <c r="C429" s="66"/>
      <c r="D429" s="66" t="s">
        <v>379</v>
      </c>
      <c r="E429" s="66"/>
      <c r="F429" s="70" t="str">
        <f>F115</f>
        <v/>
      </c>
      <c r="G429" s="66"/>
      <c r="H429" s="66"/>
      <c r="I429" s="66"/>
      <c r="J429" s="66"/>
      <c r="K429" s="66"/>
    </row>
    <row r="430" spans="1:11" x14ac:dyDescent="0.35">
      <c r="A430" s="66"/>
      <c r="B430" s="66"/>
      <c r="C430" s="66"/>
      <c r="D430" s="66"/>
      <c r="E430" s="66"/>
      <c r="F430" s="67"/>
      <c r="G430" s="66"/>
      <c r="H430" s="66"/>
      <c r="I430" s="66"/>
      <c r="J430" s="66"/>
      <c r="K430" s="66"/>
    </row>
    <row r="431" spans="1:11" x14ac:dyDescent="0.35">
      <c r="A431" s="66"/>
      <c r="B431" s="66"/>
      <c r="C431" s="66"/>
      <c r="D431" s="66"/>
      <c r="E431" s="65" t="s">
        <v>256</v>
      </c>
      <c r="F431" s="67"/>
      <c r="G431" s="66"/>
      <c r="H431" s="66"/>
      <c r="I431" s="66"/>
      <c r="J431" s="66"/>
      <c r="K431" s="66"/>
    </row>
    <row r="432" spans="1:11" x14ac:dyDescent="0.35">
      <c r="A432" s="66"/>
      <c r="B432" s="66"/>
      <c r="C432" s="66"/>
      <c r="D432" s="66"/>
      <c r="E432" s="66" t="s">
        <v>262</v>
      </c>
      <c r="F432" s="73" t="str">
        <f>_xlfn.TEXTJOIN("/",FALSE,F$373,F$386,F$400,F$422,F433)</f>
        <v>MA0001/2022-04-14T14:25:01/PR0001/OUT002/SR101_CORRECTION/2022-01</v>
      </c>
      <c r="G432" s="66"/>
      <c r="H432" s="66"/>
      <c r="I432" s="66"/>
      <c r="J432" s="66"/>
      <c r="K432" s="66"/>
    </row>
    <row r="433" spans="1:11" x14ac:dyDescent="0.35">
      <c r="A433" s="66"/>
      <c r="B433" s="66"/>
      <c r="C433" s="66"/>
      <c r="D433" s="66"/>
      <c r="E433" s="66" t="s">
        <v>265</v>
      </c>
      <c r="F433" s="67" t="s">
        <v>380</v>
      </c>
      <c r="G433" s="66"/>
      <c r="H433" s="66"/>
      <c r="I433" s="66"/>
      <c r="J433" s="66"/>
      <c r="K433" s="66"/>
    </row>
    <row r="434" spans="1:11" x14ac:dyDescent="0.35">
      <c r="A434" s="66"/>
      <c r="B434" s="66"/>
      <c r="C434" s="66"/>
      <c r="D434" s="66"/>
      <c r="E434" s="66" t="s">
        <v>270</v>
      </c>
      <c r="F434" s="68">
        <v>2100</v>
      </c>
      <c r="G434" s="66"/>
      <c r="H434" s="66"/>
      <c r="I434" s="66"/>
      <c r="J434" s="66"/>
      <c r="K434" s="66"/>
    </row>
    <row r="435" spans="1:11" x14ac:dyDescent="0.35">
      <c r="A435" s="66"/>
      <c r="B435" s="66"/>
      <c r="C435" s="66"/>
      <c r="D435" s="66"/>
      <c r="E435" s="66" t="s">
        <v>273</v>
      </c>
      <c r="F435" s="69">
        <f>F434*250</f>
        <v>525000</v>
      </c>
      <c r="G435" s="66"/>
      <c r="H435" s="66"/>
      <c r="I435" s="66"/>
      <c r="J435" s="66"/>
      <c r="K435" s="66"/>
    </row>
    <row r="436" spans="1:11" x14ac:dyDescent="0.35">
      <c r="A436" s="66"/>
      <c r="B436" s="66"/>
      <c r="C436" s="66"/>
      <c r="D436" s="66"/>
      <c r="E436" s="66" t="s">
        <v>276</v>
      </c>
      <c r="F436" s="69">
        <f>CEILING(7%*F435,10)</f>
        <v>36750</v>
      </c>
      <c r="G436" s="66"/>
      <c r="H436" s="66"/>
      <c r="I436" s="66"/>
      <c r="J436" s="66"/>
      <c r="K436" s="66"/>
    </row>
    <row r="437" spans="1:11" x14ac:dyDescent="0.35">
      <c r="A437" s="66"/>
      <c r="B437" s="66"/>
      <c r="C437" s="66"/>
      <c r="D437" s="66"/>
      <c r="E437" s="66" t="s">
        <v>279</v>
      </c>
      <c r="F437" s="69">
        <f>ROUND(2%*F435,2)</f>
        <v>10500</v>
      </c>
      <c r="G437" s="66"/>
      <c r="H437" s="66"/>
      <c r="I437" s="66"/>
      <c r="J437" s="66"/>
      <c r="K437" s="66"/>
    </row>
    <row r="438" spans="1:11" x14ac:dyDescent="0.35">
      <c r="A438" s="66"/>
      <c r="B438" s="66"/>
      <c r="C438" s="66"/>
      <c r="D438" s="66"/>
      <c r="E438" s="66"/>
      <c r="F438" s="67"/>
      <c r="G438" s="66"/>
      <c r="H438" s="66"/>
      <c r="I438" s="66"/>
      <c r="J438" s="66"/>
      <c r="K438" s="66"/>
    </row>
    <row r="439" spans="1:11" x14ac:dyDescent="0.35">
      <c r="A439" s="66"/>
      <c r="B439" s="66"/>
      <c r="C439" s="66"/>
      <c r="D439" s="66"/>
      <c r="E439" s="65" t="s">
        <v>256</v>
      </c>
      <c r="F439" s="67"/>
      <c r="G439" s="66"/>
      <c r="H439" s="66"/>
      <c r="I439" s="66"/>
      <c r="J439" s="66"/>
      <c r="K439" s="66"/>
    </row>
    <row r="440" spans="1:11" x14ac:dyDescent="0.35">
      <c r="A440" s="66"/>
      <c r="B440" s="66"/>
      <c r="C440" s="66"/>
      <c r="D440" s="66"/>
      <c r="E440" s="66" t="s">
        <v>262</v>
      </c>
      <c r="F440" s="73" t="str">
        <f>_xlfn.TEXTJOIN("/",FALSE,F$373,F$386,F$400,F$422,F441)</f>
        <v>MA0001/2022-04-14T14:25:01/PR0001/OUT002/SR101_CORRECTION/2022-02</v>
      </c>
      <c r="G440" s="66"/>
      <c r="H440" s="66"/>
      <c r="I440" s="66"/>
      <c r="J440" s="66"/>
      <c r="K440" s="66"/>
    </row>
    <row r="441" spans="1:11" x14ac:dyDescent="0.35">
      <c r="A441" s="66"/>
      <c r="B441" s="66"/>
      <c r="C441" s="66"/>
      <c r="D441" s="66"/>
      <c r="E441" s="66" t="s">
        <v>265</v>
      </c>
      <c r="F441" s="67" t="s">
        <v>395</v>
      </c>
      <c r="G441" s="66"/>
      <c r="H441" s="66"/>
      <c r="I441" s="66"/>
      <c r="J441" s="66"/>
      <c r="K441" s="66"/>
    </row>
    <row r="442" spans="1:11" x14ac:dyDescent="0.35">
      <c r="A442" s="66"/>
      <c r="B442" s="66"/>
      <c r="C442" s="66"/>
      <c r="D442" s="66"/>
      <c r="E442" s="66" t="s">
        <v>270</v>
      </c>
      <c r="F442" s="68">
        <v>2200</v>
      </c>
      <c r="G442" s="66"/>
      <c r="H442" s="66"/>
      <c r="I442" s="66"/>
      <c r="J442" s="66"/>
      <c r="K442" s="66"/>
    </row>
    <row r="443" spans="1:11" x14ac:dyDescent="0.35">
      <c r="A443" s="66"/>
      <c r="B443" s="66"/>
      <c r="C443" s="66"/>
      <c r="D443" s="66"/>
      <c r="E443" s="66" t="s">
        <v>273</v>
      </c>
      <c r="F443" s="69">
        <f>F442*250</f>
        <v>550000</v>
      </c>
      <c r="G443" s="66"/>
      <c r="H443" s="66"/>
      <c r="I443" s="66"/>
      <c r="J443" s="66"/>
      <c r="K443" s="66"/>
    </row>
    <row r="444" spans="1:11" x14ac:dyDescent="0.35">
      <c r="A444" s="66"/>
      <c r="B444" s="66"/>
      <c r="C444" s="66"/>
      <c r="D444" s="66"/>
      <c r="E444" s="66" t="s">
        <v>276</v>
      </c>
      <c r="F444" s="69">
        <f>CEILING(7%*F443,10)</f>
        <v>38500</v>
      </c>
      <c r="G444" s="66"/>
      <c r="H444" s="66"/>
      <c r="I444" s="66"/>
      <c r="J444" s="66"/>
      <c r="K444" s="66"/>
    </row>
    <row r="445" spans="1:11" x14ac:dyDescent="0.35">
      <c r="A445" s="66"/>
      <c r="B445" s="66"/>
      <c r="C445" s="66"/>
      <c r="D445" s="66"/>
      <c r="E445" s="66" t="s">
        <v>279</v>
      </c>
      <c r="F445" s="69">
        <f>ROUND(2%*F443,2)</f>
        <v>11000</v>
      </c>
      <c r="G445" s="66"/>
      <c r="H445" s="66"/>
      <c r="I445" s="66"/>
      <c r="J445" s="66"/>
      <c r="K445" s="66"/>
    </row>
    <row r="446" spans="1:11" x14ac:dyDescent="0.35">
      <c r="A446" s="66"/>
      <c r="B446" s="66"/>
      <c r="C446" s="66"/>
      <c r="D446" s="66"/>
      <c r="E446" s="66"/>
      <c r="F446" s="67"/>
      <c r="G446" s="66"/>
      <c r="H446" s="66"/>
      <c r="I446" s="66"/>
      <c r="J446" s="66"/>
      <c r="K446" s="66"/>
    </row>
    <row r="447" spans="1:11" x14ac:dyDescent="0.35">
      <c r="A447" s="66"/>
      <c r="B447" s="66"/>
      <c r="C447" s="66"/>
      <c r="D447" s="66"/>
      <c r="E447" s="65" t="s">
        <v>256</v>
      </c>
      <c r="F447" s="67"/>
      <c r="G447" s="66"/>
      <c r="H447" s="66"/>
      <c r="I447" s="66"/>
      <c r="J447" s="66"/>
      <c r="K447" s="66"/>
    </row>
    <row r="448" spans="1:11" x14ac:dyDescent="0.35">
      <c r="A448" s="66"/>
      <c r="B448" s="66"/>
      <c r="C448" s="66"/>
      <c r="D448" s="66"/>
      <c r="E448" s="66" t="s">
        <v>262</v>
      </c>
      <c r="F448" s="73" t="str">
        <f>_xlfn.TEXTJOIN("/",FALSE,F$373,F$386,F$400,F$422,F449)</f>
        <v>MA0001/2022-04-14T14:25:01/PR0001/OUT002/SR101_CORRECTION/2022-03</v>
      </c>
      <c r="G448" s="66"/>
      <c r="H448" s="66"/>
      <c r="I448" s="66"/>
      <c r="J448" s="66"/>
      <c r="K448" s="66"/>
    </row>
    <row r="449" spans="1:11" x14ac:dyDescent="0.35">
      <c r="A449" s="66"/>
      <c r="B449" s="66"/>
      <c r="C449" s="66"/>
      <c r="D449" s="66"/>
      <c r="E449" s="66" t="s">
        <v>265</v>
      </c>
      <c r="F449" s="67" t="s">
        <v>381</v>
      </c>
      <c r="G449" s="66"/>
      <c r="H449" s="66"/>
      <c r="I449" s="66"/>
      <c r="J449" s="66"/>
      <c r="K449" s="66"/>
    </row>
    <row r="450" spans="1:11" x14ac:dyDescent="0.35">
      <c r="A450" s="66"/>
      <c r="B450" s="66"/>
      <c r="C450" s="66"/>
      <c r="D450" s="66"/>
      <c r="E450" s="66" t="s">
        <v>270</v>
      </c>
      <c r="F450" s="68">
        <v>2300</v>
      </c>
      <c r="G450" s="66"/>
      <c r="H450" s="66"/>
      <c r="I450" s="66"/>
      <c r="J450" s="66"/>
      <c r="K450" s="66"/>
    </row>
    <row r="451" spans="1:11" x14ac:dyDescent="0.35">
      <c r="A451" s="66"/>
      <c r="B451" s="66"/>
      <c r="C451" s="66"/>
      <c r="D451" s="66"/>
      <c r="E451" s="66" t="s">
        <v>273</v>
      </c>
      <c r="F451" s="69">
        <f>F450*250</f>
        <v>575000</v>
      </c>
      <c r="G451" s="66"/>
      <c r="H451" s="66"/>
      <c r="I451" s="66"/>
      <c r="J451" s="66"/>
      <c r="K451" s="66"/>
    </row>
    <row r="452" spans="1:11" x14ac:dyDescent="0.35">
      <c r="A452" s="66"/>
      <c r="B452" s="66"/>
      <c r="C452" s="66"/>
      <c r="D452" s="66"/>
      <c r="E452" s="66" t="s">
        <v>276</v>
      </c>
      <c r="F452" s="69">
        <f>CEILING(7%*F451,10)</f>
        <v>40250</v>
      </c>
      <c r="G452" s="66"/>
      <c r="H452" s="66"/>
      <c r="I452" s="66"/>
      <c r="J452" s="66"/>
      <c r="K452" s="66"/>
    </row>
    <row r="453" spans="1:11" x14ac:dyDescent="0.35">
      <c r="A453" s="66"/>
      <c r="B453" s="66"/>
      <c r="C453" s="66"/>
      <c r="D453" s="66"/>
      <c r="E453" s="66" t="s">
        <v>279</v>
      </c>
      <c r="F453" s="69">
        <f>ROUND(2%*F451,2)</f>
        <v>11500</v>
      </c>
      <c r="G453" s="66"/>
      <c r="H453" s="66"/>
      <c r="I453" s="66"/>
      <c r="J453" s="66"/>
      <c r="K453" s="66"/>
    </row>
    <row r="456" spans="1:11" x14ac:dyDescent="0.35">
      <c r="A456" s="86" t="s">
        <v>462</v>
      </c>
      <c r="B456" s="87"/>
      <c r="C456" s="87"/>
      <c r="D456" s="87"/>
      <c r="E456" s="87"/>
      <c r="F456" s="88"/>
      <c r="G456" s="87"/>
      <c r="H456" s="87"/>
      <c r="I456" s="87"/>
      <c r="J456" s="87"/>
      <c r="K456" s="87"/>
    </row>
    <row r="457" spans="1:11" x14ac:dyDescent="0.35">
      <c r="A457" s="87" t="s">
        <v>72</v>
      </c>
      <c r="B457" s="87"/>
      <c r="C457" s="87"/>
      <c r="D457" s="87"/>
      <c r="E457" s="87"/>
      <c r="F457" s="89" t="str">
        <f>_xlfn.CONCAT(F$460,"/",F$459)</f>
        <v>MA0002/2022-04-15T00:00:00</v>
      </c>
      <c r="G457" s="87"/>
      <c r="H457" s="87"/>
      <c r="I457" s="87"/>
      <c r="J457" s="87"/>
      <c r="K457" s="87"/>
    </row>
    <row r="458" spans="1:11" x14ac:dyDescent="0.35">
      <c r="A458" s="87" t="s">
        <v>78</v>
      </c>
      <c r="B458" s="87"/>
      <c r="C458" s="87"/>
      <c r="D458" s="87"/>
      <c r="E458" s="87"/>
      <c r="F458" s="95" t="s">
        <v>336</v>
      </c>
      <c r="G458" s="87"/>
      <c r="H458" s="87"/>
      <c r="I458" s="87"/>
      <c r="J458" s="87"/>
      <c r="K458" s="87"/>
    </row>
    <row r="459" spans="1:11" x14ac:dyDescent="0.35">
      <c r="A459" s="87" t="s">
        <v>83</v>
      </c>
      <c r="B459" s="87"/>
      <c r="C459" s="87"/>
      <c r="D459" s="87"/>
      <c r="E459" s="87"/>
      <c r="F459" s="88" t="s">
        <v>463</v>
      </c>
      <c r="G459" s="87"/>
      <c r="H459" s="87"/>
      <c r="I459" s="87"/>
      <c r="J459" s="87"/>
      <c r="K459" s="87"/>
    </row>
    <row r="460" spans="1:11" x14ac:dyDescent="0.35">
      <c r="A460" s="87" t="s">
        <v>89</v>
      </c>
      <c r="B460" s="87"/>
      <c r="C460" s="87"/>
      <c r="D460" s="87"/>
      <c r="E460" s="87"/>
      <c r="F460" s="88" t="s">
        <v>464</v>
      </c>
      <c r="G460" s="87"/>
      <c r="H460" s="87"/>
      <c r="I460" s="87"/>
      <c r="J460" s="87"/>
      <c r="K460" s="87"/>
    </row>
    <row r="461" spans="1:11" x14ac:dyDescent="0.35">
      <c r="A461" s="87" t="s">
        <v>93</v>
      </c>
      <c r="B461" s="87"/>
      <c r="C461" s="87"/>
      <c r="D461" s="87"/>
      <c r="E461" s="87"/>
      <c r="F461" s="90" t="s">
        <v>465</v>
      </c>
      <c r="G461" s="87"/>
      <c r="H461" s="87"/>
      <c r="I461" s="87"/>
      <c r="J461" s="87"/>
      <c r="K461" s="87"/>
    </row>
    <row r="462" spans="1:11" x14ac:dyDescent="0.35">
      <c r="A462" s="87" t="s">
        <v>97</v>
      </c>
      <c r="B462" s="87"/>
      <c r="C462" s="87"/>
      <c r="D462" s="87"/>
      <c r="E462" s="87"/>
      <c r="F462" s="88" t="s">
        <v>340</v>
      </c>
      <c r="G462" s="87"/>
      <c r="H462" s="87"/>
      <c r="I462" s="87"/>
      <c r="J462" s="87"/>
      <c r="K462" s="87"/>
    </row>
    <row r="463" spans="1:11" x14ac:dyDescent="0.35">
      <c r="A463" s="87" t="s">
        <v>103</v>
      </c>
      <c r="B463" s="87"/>
      <c r="C463" s="87"/>
      <c r="D463" s="87"/>
      <c r="E463" s="87"/>
      <c r="F463" s="88" t="s">
        <v>341</v>
      </c>
      <c r="G463" s="87"/>
      <c r="H463" s="87"/>
      <c r="I463" s="87"/>
      <c r="J463" s="87"/>
      <c r="K463" s="87"/>
    </row>
    <row r="464" spans="1:11" x14ac:dyDescent="0.35">
      <c r="A464" s="87" t="s">
        <v>106</v>
      </c>
      <c r="B464" s="87"/>
      <c r="C464" s="87"/>
      <c r="D464" s="87"/>
      <c r="E464" s="87"/>
      <c r="F464" s="91">
        <f>SUM(F518,F526,F534)</f>
        <v>800</v>
      </c>
      <c r="G464" s="87"/>
      <c r="H464" s="87"/>
      <c r="I464" s="87"/>
      <c r="J464" s="87"/>
      <c r="K464" s="87"/>
    </row>
    <row r="465" spans="1:11" x14ac:dyDescent="0.35">
      <c r="A465" s="87" t="s">
        <v>111</v>
      </c>
      <c r="B465" s="87"/>
      <c r="C465" s="87"/>
      <c r="D465" s="87"/>
      <c r="E465" s="87"/>
      <c r="F465" s="92">
        <f t="shared" ref="F465:F467" si="45">SUM(F519,F527,F535)</f>
        <v>12000</v>
      </c>
      <c r="G465" s="87"/>
      <c r="H465" s="87"/>
      <c r="I465" s="87"/>
      <c r="J465" s="87"/>
      <c r="K465" s="87"/>
    </row>
    <row r="466" spans="1:11" x14ac:dyDescent="0.35">
      <c r="A466" s="87" t="s">
        <v>116</v>
      </c>
      <c r="B466" s="87"/>
      <c r="C466" s="87"/>
      <c r="D466" s="87"/>
      <c r="E466" s="87"/>
      <c r="F466" s="92">
        <f t="shared" si="45"/>
        <v>130</v>
      </c>
      <c r="G466" s="87"/>
      <c r="H466" s="87"/>
      <c r="I466" s="87"/>
      <c r="J466" s="87"/>
      <c r="K466" s="87"/>
    </row>
    <row r="467" spans="1:11" x14ac:dyDescent="0.35">
      <c r="A467" s="87" t="s">
        <v>119</v>
      </c>
      <c r="B467" s="87"/>
      <c r="C467" s="87"/>
      <c r="D467" s="87"/>
      <c r="E467" s="87"/>
      <c r="F467" s="92">
        <f t="shared" si="45"/>
        <v>240</v>
      </c>
      <c r="G467" s="87"/>
      <c r="H467" s="87"/>
      <c r="I467" s="87"/>
      <c r="J467" s="87"/>
      <c r="K467" s="87"/>
    </row>
    <row r="468" spans="1:11" x14ac:dyDescent="0.35">
      <c r="A468" s="87"/>
      <c r="B468" s="87"/>
      <c r="C468" s="87"/>
      <c r="D468" s="87"/>
      <c r="E468" s="87"/>
      <c r="F468" s="88"/>
      <c r="G468" s="87"/>
      <c r="H468" s="87"/>
      <c r="I468" s="87"/>
      <c r="J468" s="87"/>
      <c r="K468" s="87"/>
    </row>
    <row r="469" spans="1:11" x14ac:dyDescent="0.35">
      <c r="A469" s="87"/>
      <c r="B469" s="86" t="s">
        <v>466</v>
      </c>
      <c r="C469" s="87"/>
      <c r="D469" s="87"/>
      <c r="E469" s="87"/>
      <c r="F469" s="88"/>
      <c r="G469" s="87"/>
      <c r="H469" s="87"/>
      <c r="I469" s="87"/>
      <c r="J469" s="87"/>
      <c r="K469" s="87"/>
    </row>
    <row r="470" spans="1:11" x14ac:dyDescent="0.35">
      <c r="A470" s="87"/>
      <c r="B470" s="87" t="s">
        <v>124</v>
      </c>
      <c r="C470" s="87"/>
      <c r="D470" s="87"/>
      <c r="E470" s="87"/>
      <c r="F470" s="88"/>
      <c r="G470" s="87"/>
      <c r="H470" s="87"/>
      <c r="I470" s="87"/>
      <c r="J470" s="87"/>
      <c r="K470" s="87"/>
    </row>
    <row r="471" spans="1:11" x14ac:dyDescent="0.35">
      <c r="A471" s="87"/>
      <c r="B471" s="87" t="s">
        <v>127</v>
      </c>
      <c r="C471" s="87"/>
      <c r="D471" s="87"/>
      <c r="E471" s="87"/>
      <c r="F471" s="88"/>
      <c r="G471" s="87"/>
      <c r="H471" s="87"/>
      <c r="I471" s="87"/>
      <c r="J471" s="87"/>
      <c r="K471" s="87"/>
    </row>
    <row r="472" spans="1:11" x14ac:dyDescent="0.35">
      <c r="A472" s="87"/>
      <c r="B472" s="87" t="s">
        <v>131</v>
      </c>
      <c r="C472" s="87"/>
      <c r="D472" s="87"/>
      <c r="E472" s="87"/>
      <c r="F472" s="88"/>
      <c r="G472" s="87"/>
      <c r="H472" s="87"/>
      <c r="I472" s="87"/>
      <c r="J472" s="87"/>
      <c r="K472" s="87"/>
    </row>
    <row r="473" spans="1:11" x14ac:dyDescent="0.35">
      <c r="A473" s="87"/>
      <c r="B473" s="87" t="s">
        <v>135</v>
      </c>
      <c r="C473" s="87"/>
      <c r="D473" s="87"/>
      <c r="E473" s="87"/>
      <c r="F473" s="88"/>
      <c r="G473" s="87"/>
      <c r="H473" s="87"/>
      <c r="I473" s="87"/>
      <c r="J473" s="87"/>
      <c r="K473" s="87"/>
    </row>
    <row r="474" spans="1:11" x14ac:dyDescent="0.35">
      <c r="A474" s="87"/>
      <c r="B474" s="87" t="s">
        <v>139</v>
      </c>
      <c r="C474" s="87"/>
      <c r="D474" s="87"/>
      <c r="E474" s="87"/>
      <c r="F474" s="88"/>
      <c r="G474" s="87"/>
      <c r="H474" s="87"/>
      <c r="I474" s="87"/>
      <c r="J474" s="87"/>
      <c r="K474" s="87"/>
    </row>
    <row r="475" spans="1:11" x14ac:dyDescent="0.35">
      <c r="A475" s="87"/>
      <c r="B475" s="87" t="s">
        <v>141</v>
      </c>
      <c r="C475" s="87"/>
      <c r="D475" s="87"/>
      <c r="E475" s="87"/>
      <c r="F475" s="93"/>
      <c r="G475" s="87"/>
      <c r="H475" s="87"/>
      <c r="I475" s="87"/>
      <c r="J475" s="87"/>
      <c r="K475" s="87"/>
    </row>
    <row r="476" spans="1:11" x14ac:dyDescent="0.35">
      <c r="A476" s="87"/>
      <c r="B476" s="87" t="s">
        <v>143</v>
      </c>
      <c r="C476" s="87"/>
      <c r="D476" s="87"/>
      <c r="E476" s="87"/>
      <c r="F476" s="93"/>
      <c r="G476" s="87"/>
      <c r="H476" s="87"/>
      <c r="I476" s="87"/>
      <c r="J476" s="87"/>
      <c r="K476" s="87"/>
    </row>
    <row r="477" spans="1:11" x14ac:dyDescent="0.35">
      <c r="A477" s="87"/>
      <c r="B477" s="87" t="s">
        <v>145</v>
      </c>
      <c r="C477" s="87"/>
      <c r="D477" s="87"/>
      <c r="E477" s="87"/>
      <c r="F477" s="88"/>
      <c r="G477" s="87"/>
      <c r="H477" s="87"/>
      <c r="I477" s="87"/>
      <c r="J477" s="87"/>
      <c r="K477" s="87"/>
    </row>
    <row r="478" spans="1:11" x14ac:dyDescent="0.35">
      <c r="A478" s="87"/>
      <c r="B478" s="87" t="s">
        <v>148</v>
      </c>
      <c r="C478" s="87"/>
      <c r="D478" s="87"/>
      <c r="E478" s="87"/>
      <c r="F478" s="88"/>
      <c r="G478" s="87"/>
      <c r="H478" s="87"/>
      <c r="I478" s="87"/>
      <c r="J478" s="87"/>
      <c r="K478" s="87"/>
    </row>
    <row r="479" spans="1:11" x14ac:dyDescent="0.35">
      <c r="A479" s="87"/>
      <c r="B479" s="87" t="s">
        <v>152</v>
      </c>
      <c r="C479" s="87"/>
      <c r="D479" s="87"/>
      <c r="E479" s="87"/>
      <c r="F479" s="88"/>
      <c r="G479" s="87"/>
      <c r="H479" s="87"/>
      <c r="I479" s="87"/>
      <c r="J479" s="87"/>
      <c r="K479" s="87"/>
    </row>
    <row r="480" spans="1:11" x14ac:dyDescent="0.35">
      <c r="A480" s="87"/>
      <c r="B480" s="87" t="s">
        <v>156</v>
      </c>
      <c r="C480" s="87"/>
      <c r="D480" s="87"/>
      <c r="E480" s="87"/>
      <c r="F480" s="94"/>
      <c r="G480" s="87"/>
      <c r="H480" s="87"/>
      <c r="I480" s="87"/>
      <c r="J480" s="87"/>
      <c r="K480" s="87"/>
    </row>
    <row r="481" spans="1:80" x14ac:dyDescent="0.35">
      <c r="A481" s="87"/>
      <c r="B481" s="87" t="s">
        <v>160</v>
      </c>
      <c r="C481" s="87"/>
      <c r="D481" s="87"/>
      <c r="E481" s="87"/>
      <c r="F481" s="88"/>
      <c r="G481" s="87"/>
      <c r="H481" s="87"/>
      <c r="I481" s="87"/>
      <c r="J481" s="87"/>
      <c r="K481" s="87"/>
      <c r="BY481" s="2"/>
      <c r="BZ481" s="2"/>
      <c r="CB481" s="2"/>
    </row>
    <row r="482" spans="1:80" x14ac:dyDescent="0.35">
      <c r="A482" s="87"/>
      <c r="B482" s="87"/>
      <c r="C482" s="87"/>
      <c r="D482" s="87"/>
      <c r="E482" s="87"/>
      <c r="F482" s="88"/>
      <c r="G482" s="87"/>
      <c r="H482" s="87"/>
      <c r="I482" s="87"/>
      <c r="J482" s="87"/>
      <c r="K482" s="87"/>
      <c r="BY482" s="2"/>
      <c r="BZ482" s="2"/>
      <c r="CB482" s="2"/>
    </row>
    <row r="483" spans="1:80" x14ac:dyDescent="0.35">
      <c r="A483" s="87"/>
      <c r="B483" s="87"/>
      <c r="C483" s="86" t="s">
        <v>467</v>
      </c>
      <c r="D483" s="87"/>
      <c r="E483" s="87"/>
      <c r="F483" s="88"/>
      <c r="G483" s="87"/>
      <c r="H483" s="87"/>
      <c r="I483" s="87"/>
      <c r="J483" s="87"/>
      <c r="K483" s="87"/>
    </row>
    <row r="484" spans="1:80" x14ac:dyDescent="0.35">
      <c r="A484" s="87"/>
      <c r="B484" s="87"/>
      <c r="C484" s="87" t="s">
        <v>166</v>
      </c>
      <c r="D484" s="87"/>
      <c r="E484" s="87"/>
      <c r="F484" s="88" t="s">
        <v>468</v>
      </c>
      <c r="G484" s="87"/>
      <c r="H484" s="87"/>
      <c r="I484" s="87"/>
      <c r="J484" s="87"/>
      <c r="K484" s="87"/>
    </row>
    <row r="485" spans="1:80" x14ac:dyDescent="0.35">
      <c r="A485" s="87"/>
      <c r="B485" s="87"/>
      <c r="C485" s="87" t="s">
        <v>170</v>
      </c>
      <c r="D485" s="87"/>
      <c r="E485" s="87"/>
      <c r="F485" s="88" t="s">
        <v>469</v>
      </c>
      <c r="G485" s="87"/>
      <c r="H485" s="87"/>
      <c r="I485" s="87"/>
      <c r="J485" s="87"/>
      <c r="K485" s="87"/>
    </row>
    <row r="486" spans="1:80" x14ac:dyDescent="0.35">
      <c r="A486" s="87"/>
      <c r="B486" s="87"/>
      <c r="C486" s="87" t="s">
        <v>173</v>
      </c>
      <c r="D486" s="87"/>
      <c r="E486" s="87"/>
      <c r="F486" s="88" t="s">
        <v>470</v>
      </c>
      <c r="G486" s="87"/>
      <c r="H486" s="87"/>
      <c r="I486" s="87"/>
      <c r="J486" s="87"/>
      <c r="K486" s="87"/>
    </row>
    <row r="487" spans="1:80" x14ac:dyDescent="0.35">
      <c r="A487" s="87"/>
      <c r="B487" s="87"/>
      <c r="C487" s="87" t="s">
        <v>176</v>
      </c>
      <c r="D487" s="87"/>
      <c r="E487" s="87"/>
      <c r="F487" s="88" t="s">
        <v>471</v>
      </c>
      <c r="G487" s="87"/>
      <c r="H487" s="87"/>
      <c r="I487" s="87"/>
      <c r="J487" s="87"/>
      <c r="K487" s="87"/>
    </row>
    <row r="488" spans="1:80" x14ac:dyDescent="0.35">
      <c r="A488" s="87"/>
      <c r="B488" s="87"/>
      <c r="C488" s="87" t="s">
        <v>178</v>
      </c>
      <c r="D488" s="87"/>
      <c r="E488" s="87"/>
      <c r="F488" s="93" t="s">
        <v>336</v>
      </c>
      <c r="G488" s="87"/>
      <c r="H488" s="87"/>
      <c r="I488" s="87"/>
      <c r="J488" s="87"/>
      <c r="K488" s="87"/>
    </row>
    <row r="489" spans="1:80" x14ac:dyDescent="0.35">
      <c r="A489" s="87"/>
      <c r="B489" s="87"/>
      <c r="C489" s="87" t="s">
        <v>180</v>
      </c>
      <c r="D489" s="87"/>
      <c r="E489" s="87"/>
      <c r="F489" s="93" t="s">
        <v>336</v>
      </c>
      <c r="G489" s="87"/>
      <c r="H489" s="87"/>
      <c r="I489" s="87"/>
      <c r="J489" s="87"/>
      <c r="K489" s="87"/>
    </row>
    <row r="490" spans="1:80" x14ac:dyDescent="0.35">
      <c r="A490" s="87"/>
      <c r="B490" s="87"/>
      <c r="C490" s="87" t="s">
        <v>182</v>
      </c>
      <c r="D490" s="87"/>
      <c r="E490" s="87"/>
      <c r="F490" s="93" t="s">
        <v>336</v>
      </c>
      <c r="G490" s="87"/>
      <c r="H490" s="87"/>
      <c r="I490" s="87"/>
      <c r="J490" s="87"/>
      <c r="K490" s="87"/>
    </row>
    <row r="491" spans="1:80" x14ac:dyDescent="0.35">
      <c r="A491" s="87"/>
      <c r="B491" s="87"/>
      <c r="C491" s="87" t="s">
        <v>184</v>
      </c>
      <c r="D491" s="87"/>
      <c r="E491" s="87"/>
      <c r="F491" s="88" t="s">
        <v>472</v>
      </c>
      <c r="G491" s="87"/>
      <c r="H491" s="87"/>
      <c r="I491" s="87"/>
      <c r="J491" s="87"/>
      <c r="K491" s="87"/>
    </row>
    <row r="492" spans="1:80" x14ac:dyDescent="0.35">
      <c r="A492" s="87"/>
      <c r="B492" s="87"/>
      <c r="C492" s="87" t="s">
        <v>186</v>
      </c>
      <c r="D492" s="87"/>
      <c r="E492" s="87"/>
      <c r="F492" s="88" t="s">
        <v>348</v>
      </c>
      <c r="G492" s="87"/>
      <c r="H492" s="87"/>
      <c r="I492" s="87"/>
      <c r="J492" s="87"/>
      <c r="K492" s="87"/>
    </row>
    <row r="493" spans="1:80" x14ac:dyDescent="0.35">
      <c r="A493" s="87"/>
      <c r="B493" s="87"/>
      <c r="C493" s="87" t="s">
        <v>188</v>
      </c>
      <c r="D493" s="87"/>
      <c r="E493" s="87"/>
      <c r="F493" s="88" t="s">
        <v>305</v>
      </c>
      <c r="G493" s="87"/>
      <c r="H493" s="87"/>
      <c r="I493" s="87"/>
      <c r="J493" s="87"/>
      <c r="K493" s="87"/>
    </row>
    <row r="494" spans="1:80" x14ac:dyDescent="0.35">
      <c r="A494" s="87"/>
      <c r="B494" s="87"/>
      <c r="C494" s="87" t="s">
        <v>191</v>
      </c>
      <c r="D494" s="87"/>
      <c r="E494" s="87"/>
      <c r="F494" s="93" t="s">
        <v>473</v>
      </c>
      <c r="G494" s="87"/>
      <c r="H494" s="87"/>
      <c r="I494" s="87"/>
      <c r="J494" s="87"/>
      <c r="K494" s="87"/>
    </row>
    <row r="495" spans="1:80" x14ac:dyDescent="0.35">
      <c r="A495" s="87"/>
      <c r="B495" s="87"/>
      <c r="C495" s="87" t="s">
        <v>195</v>
      </c>
      <c r="D495" s="87"/>
      <c r="E495" s="87"/>
      <c r="F495" s="88" t="s">
        <v>474</v>
      </c>
      <c r="G495" s="87"/>
      <c r="H495" s="87"/>
      <c r="I495" s="87"/>
      <c r="J495" s="87"/>
      <c r="K495" s="87"/>
    </row>
    <row r="496" spans="1:80" x14ac:dyDescent="0.35">
      <c r="A496" s="87"/>
      <c r="B496" s="87"/>
      <c r="C496" s="87" t="s">
        <v>198</v>
      </c>
      <c r="D496" s="87"/>
      <c r="E496" s="87"/>
      <c r="F496" s="93" t="s">
        <v>475</v>
      </c>
      <c r="G496" s="87"/>
      <c r="H496" s="87"/>
      <c r="I496" s="87"/>
      <c r="J496" s="87"/>
      <c r="K496" s="87"/>
    </row>
    <row r="497" spans="1:11" x14ac:dyDescent="0.35">
      <c r="A497" s="87"/>
      <c r="B497" s="87"/>
      <c r="C497" s="87" t="s">
        <v>201</v>
      </c>
      <c r="D497" s="87"/>
      <c r="E497" s="87"/>
      <c r="F497" s="94" t="s">
        <v>476</v>
      </c>
      <c r="G497" s="87"/>
      <c r="H497" s="87"/>
      <c r="I497" s="87"/>
      <c r="J497" s="87"/>
      <c r="K497" s="87"/>
    </row>
    <row r="498" spans="1:11" x14ac:dyDescent="0.35">
      <c r="A498" s="87"/>
      <c r="B498" s="87"/>
      <c r="C498" s="87" t="s">
        <v>366</v>
      </c>
      <c r="D498" s="87"/>
      <c r="E498" s="87"/>
      <c r="F498" s="214" t="s">
        <v>477</v>
      </c>
      <c r="G498" s="87"/>
      <c r="H498" s="87"/>
      <c r="I498" s="87"/>
      <c r="J498" s="87"/>
      <c r="K498" s="87"/>
    </row>
    <row r="499" spans="1:11" x14ac:dyDescent="0.35">
      <c r="A499" s="87"/>
      <c r="B499" s="87"/>
      <c r="C499" s="87" t="s">
        <v>368</v>
      </c>
      <c r="D499" s="87"/>
      <c r="E499" s="87"/>
      <c r="F499" s="217" t="s">
        <v>336</v>
      </c>
      <c r="G499" s="87"/>
      <c r="H499" s="87"/>
      <c r="I499" s="87"/>
      <c r="J499" s="87"/>
      <c r="K499" s="87"/>
    </row>
    <row r="500" spans="1:11" x14ac:dyDescent="0.35">
      <c r="A500" s="87"/>
      <c r="B500" s="87"/>
      <c r="C500" s="87" t="s">
        <v>211</v>
      </c>
      <c r="D500" s="87"/>
      <c r="E500" s="87"/>
      <c r="F500" s="93" t="s">
        <v>336</v>
      </c>
      <c r="G500" s="87"/>
      <c r="H500" s="87"/>
      <c r="I500" s="87"/>
      <c r="J500" s="87"/>
      <c r="K500" s="87"/>
    </row>
    <row r="501" spans="1:11" x14ac:dyDescent="0.35">
      <c r="A501" s="87"/>
      <c r="B501" s="87"/>
      <c r="C501" s="87" t="s">
        <v>214</v>
      </c>
      <c r="D501" s="87"/>
      <c r="E501" s="87"/>
      <c r="F501" s="88" t="s">
        <v>478</v>
      </c>
      <c r="G501" s="87"/>
      <c r="H501" s="87"/>
      <c r="I501" s="87"/>
      <c r="J501" s="87"/>
      <c r="K501" s="87"/>
    </row>
    <row r="502" spans="1:11" x14ac:dyDescent="0.35">
      <c r="A502" s="87"/>
      <c r="B502" s="87"/>
      <c r="C502" s="87" t="s">
        <v>218</v>
      </c>
      <c r="D502" s="87"/>
      <c r="E502" s="87"/>
      <c r="F502" s="88" t="s">
        <v>479</v>
      </c>
      <c r="G502" s="87"/>
      <c r="H502" s="87"/>
      <c r="I502" s="87"/>
      <c r="J502" s="87"/>
      <c r="K502" s="87"/>
    </row>
    <row r="503" spans="1:11" x14ac:dyDescent="0.35">
      <c r="A503" s="87"/>
      <c r="B503" s="87"/>
      <c r="C503" s="87" t="s">
        <v>221</v>
      </c>
      <c r="D503" s="87"/>
      <c r="E503" s="87"/>
      <c r="F503" s="93" t="s">
        <v>480</v>
      </c>
      <c r="G503" s="87"/>
      <c r="H503" s="87"/>
      <c r="I503" s="87"/>
      <c r="J503" s="87"/>
      <c r="K503" s="87"/>
    </row>
    <row r="504" spans="1:11" x14ac:dyDescent="0.35">
      <c r="A504" s="87"/>
      <c r="B504" s="87"/>
      <c r="C504" s="87"/>
      <c r="D504" s="87"/>
      <c r="E504" s="87"/>
      <c r="F504" s="88"/>
      <c r="G504" s="87"/>
      <c r="H504" s="87"/>
      <c r="I504" s="87"/>
      <c r="J504" s="87"/>
      <c r="K504" s="87"/>
    </row>
    <row r="505" spans="1:11" x14ac:dyDescent="0.35">
      <c r="A505" s="87"/>
      <c r="B505" s="87"/>
      <c r="C505" s="87"/>
      <c r="D505" s="86" t="s">
        <v>373</v>
      </c>
      <c r="E505" s="87"/>
      <c r="F505" s="88"/>
      <c r="G505" s="87"/>
      <c r="H505" s="87"/>
      <c r="I505" s="87"/>
      <c r="J505" s="87"/>
      <c r="K505" s="87"/>
    </row>
    <row r="506" spans="1:11" x14ac:dyDescent="0.35">
      <c r="A506" s="87"/>
      <c r="B506" s="87"/>
      <c r="C506" s="87"/>
      <c r="D506" s="87" t="s">
        <v>374</v>
      </c>
      <c r="E506" s="87"/>
      <c r="F506" s="95" t="s">
        <v>481</v>
      </c>
      <c r="G506" s="87"/>
      <c r="H506" s="87"/>
      <c r="I506" s="87"/>
      <c r="J506" s="87"/>
      <c r="K506" s="87"/>
    </row>
    <row r="507" spans="1:11" x14ac:dyDescent="0.35">
      <c r="A507" s="87"/>
      <c r="B507" s="87"/>
      <c r="C507" s="87"/>
      <c r="D507" s="87" t="s">
        <v>230</v>
      </c>
      <c r="E507" s="87"/>
      <c r="F507" s="93" t="s">
        <v>482</v>
      </c>
      <c r="G507" s="87"/>
      <c r="H507" s="87"/>
      <c r="I507" s="87"/>
      <c r="J507" s="87"/>
      <c r="K507" s="87"/>
    </row>
    <row r="508" spans="1:11" x14ac:dyDescent="0.35">
      <c r="A508" s="87"/>
      <c r="B508" s="87"/>
      <c r="C508" s="87"/>
      <c r="D508" s="87" t="s">
        <v>234</v>
      </c>
      <c r="E508" s="87"/>
      <c r="F508" s="88" t="s">
        <v>483</v>
      </c>
      <c r="G508" s="87"/>
      <c r="H508" s="87"/>
      <c r="I508" s="87"/>
      <c r="J508" s="87"/>
      <c r="K508" s="87"/>
    </row>
    <row r="509" spans="1:11" x14ac:dyDescent="0.35">
      <c r="A509" s="87"/>
      <c r="B509" s="87"/>
      <c r="C509" s="87"/>
      <c r="D509" s="87" t="s">
        <v>238</v>
      </c>
      <c r="E509" s="87"/>
      <c r="F509" s="88" t="s">
        <v>484</v>
      </c>
      <c r="G509" s="87"/>
      <c r="H509" s="87"/>
      <c r="I509" s="87"/>
      <c r="J509" s="87"/>
      <c r="K509" s="87"/>
    </row>
    <row r="510" spans="1:11" x14ac:dyDescent="0.35">
      <c r="A510" s="87"/>
      <c r="B510" s="87"/>
      <c r="C510" s="87"/>
      <c r="D510" s="87" t="s">
        <v>241</v>
      </c>
      <c r="E510" s="87"/>
      <c r="F510" s="93" t="s">
        <v>336</v>
      </c>
      <c r="G510" s="87"/>
      <c r="H510" s="87"/>
      <c r="I510" s="87"/>
      <c r="J510" s="87"/>
      <c r="K510" s="87"/>
    </row>
    <row r="511" spans="1:11" x14ac:dyDescent="0.35">
      <c r="A511" s="87"/>
      <c r="B511" s="87"/>
      <c r="C511" s="87"/>
      <c r="D511" s="87" t="s">
        <v>245</v>
      </c>
      <c r="E511" s="87"/>
      <c r="F511" s="88" t="s">
        <v>378</v>
      </c>
      <c r="G511" s="87"/>
      <c r="H511" s="87"/>
      <c r="I511" s="87"/>
      <c r="J511" s="87"/>
      <c r="K511" s="87"/>
    </row>
    <row r="512" spans="1:11" x14ac:dyDescent="0.35">
      <c r="A512" s="87"/>
      <c r="B512" s="87"/>
      <c r="C512" s="87"/>
      <c r="D512" s="87" t="s">
        <v>249</v>
      </c>
      <c r="E512" s="87"/>
      <c r="F512" s="93" t="s">
        <v>336</v>
      </c>
      <c r="G512" s="87"/>
      <c r="H512" s="87"/>
      <c r="I512" s="87"/>
      <c r="J512" s="87"/>
      <c r="K512" s="87"/>
    </row>
    <row r="513" spans="1:11" x14ac:dyDescent="0.35">
      <c r="A513" s="87"/>
      <c r="B513" s="87"/>
      <c r="C513" s="87"/>
      <c r="D513" s="87" t="s">
        <v>379</v>
      </c>
      <c r="E513" s="87"/>
      <c r="F513" s="93" t="s">
        <v>336</v>
      </c>
      <c r="G513" s="87"/>
      <c r="H513" s="87"/>
      <c r="I513" s="87"/>
      <c r="J513" s="87"/>
      <c r="K513" s="87"/>
    </row>
    <row r="514" spans="1:11" x14ac:dyDescent="0.35">
      <c r="A514" s="87"/>
      <c r="B514" s="87"/>
      <c r="C514" s="87"/>
      <c r="D514" s="87"/>
      <c r="E514" s="87"/>
      <c r="F514" s="88"/>
      <c r="G514" s="87"/>
      <c r="H514" s="87"/>
      <c r="I514" s="87"/>
      <c r="J514" s="87"/>
      <c r="K514" s="87"/>
    </row>
    <row r="515" spans="1:11" x14ac:dyDescent="0.35">
      <c r="A515" s="87"/>
      <c r="B515" s="87"/>
      <c r="C515" s="87"/>
      <c r="D515" s="87"/>
      <c r="E515" s="86" t="s">
        <v>256</v>
      </c>
      <c r="F515" s="88"/>
      <c r="G515" s="87"/>
      <c r="H515" s="87"/>
      <c r="I515" s="87"/>
      <c r="J515" s="87"/>
      <c r="K515" s="87"/>
    </row>
    <row r="516" spans="1:11" x14ac:dyDescent="0.35">
      <c r="A516" s="87"/>
      <c r="B516" s="87"/>
      <c r="C516" s="87"/>
      <c r="D516" s="87"/>
      <c r="E516" s="87" t="s">
        <v>262</v>
      </c>
      <c r="F516" s="89" t="str">
        <f>_xlfn.TEXTJOIN("/",FALSE,F$457,F$470,F$484,F$506,F517)</f>
        <v>MA0002/2022-04-15T00:00:00//OUT006/SR401/2022-01</v>
      </c>
      <c r="G516" s="87"/>
      <c r="H516" s="87"/>
      <c r="I516" s="87"/>
      <c r="J516" s="87"/>
      <c r="K516" s="87"/>
    </row>
    <row r="517" spans="1:11" x14ac:dyDescent="0.35">
      <c r="A517" s="87"/>
      <c r="B517" s="87"/>
      <c r="C517" s="87"/>
      <c r="D517" s="87"/>
      <c r="E517" s="87" t="s">
        <v>265</v>
      </c>
      <c r="F517" s="88" t="s">
        <v>380</v>
      </c>
      <c r="G517" s="87"/>
      <c r="H517" s="87"/>
      <c r="I517" s="87"/>
      <c r="J517" s="87"/>
      <c r="K517" s="87"/>
    </row>
    <row r="518" spans="1:11" x14ac:dyDescent="0.35">
      <c r="A518" s="87"/>
      <c r="B518" s="87"/>
      <c r="C518" s="87"/>
      <c r="D518" s="87"/>
      <c r="E518" s="87" t="s">
        <v>270</v>
      </c>
      <c r="F518" s="91">
        <v>500</v>
      </c>
      <c r="G518" s="87"/>
      <c r="H518" s="87"/>
      <c r="I518" s="87"/>
      <c r="J518" s="87"/>
      <c r="K518" s="87"/>
    </row>
    <row r="519" spans="1:11" x14ac:dyDescent="0.35">
      <c r="A519" s="87"/>
      <c r="B519" s="87"/>
      <c r="C519" s="87"/>
      <c r="D519" s="87"/>
      <c r="E519" s="87" t="s">
        <v>273</v>
      </c>
      <c r="F519" s="92">
        <f>F518*15</f>
        <v>7500</v>
      </c>
      <c r="G519" s="87"/>
      <c r="H519" s="87"/>
      <c r="I519" s="87"/>
      <c r="J519" s="87"/>
      <c r="K519" s="87"/>
    </row>
    <row r="520" spans="1:11" x14ac:dyDescent="0.35">
      <c r="A520" s="87"/>
      <c r="B520" s="87"/>
      <c r="C520" s="87"/>
      <c r="D520" s="87"/>
      <c r="E520" s="87" t="s">
        <v>276</v>
      </c>
      <c r="F520" s="92">
        <f>CEILING(1%*F519,10)</f>
        <v>80</v>
      </c>
      <c r="G520" s="87"/>
      <c r="H520" s="87"/>
      <c r="I520" s="87"/>
      <c r="J520" s="87"/>
      <c r="K520" s="87"/>
    </row>
    <row r="521" spans="1:11" x14ac:dyDescent="0.35">
      <c r="A521" s="87"/>
      <c r="B521" s="87"/>
      <c r="C521" s="87"/>
      <c r="D521" s="87"/>
      <c r="E521" s="87" t="s">
        <v>279</v>
      </c>
      <c r="F521" s="92">
        <f>ROUND(2%*F519,2)</f>
        <v>150</v>
      </c>
      <c r="G521" s="87"/>
      <c r="H521" s="87"/>
      <c r="I521" s="87"/>
      <c r="J521" s="87"/>
      <c r="K521" s="87"/>
    </row>
    <row r="522" spans="1:11" x14ac:dyDescent="0.35">
      <c r="A522" s="87"/>
      <c r="B522" s="87"/>
      <c r="C522" s="87"/>
      <c r="D522" s="87"/>
      <c r="E522" s="87"/>
      <c r="F522" s="88"/>
      <c r="G522" s="87"/>
      <c r="H522" s="87"/>
      <c r="I522" s="87"/>
      <c r="J522" s="87"/>
      <c r="K522" s="87"/>
    </row>
    <row r="523" spans="1:11" x14ac:dyDescent="0.35">
      <c r="A523" s="87"/>
      <c r="B523" s="87"/>
      <c r="C523" s="87"/>
      <c r="D523" s="87"/>
      <c r="E523" s="86" t="s">
        <v>256</v>
      </c>
      <c r="F523" s="88"/>
      <c r="G523" s="87"/>
      <c r="H523" s="87"/>
      <c r="I523" s="87"/>
      <c r="J523" s="87"/>
      <c r="K523" s="87"/>
    </row>
    <row r="524" spans="1:11" x14ac:dyDescent="0.35">
      <c r="A524" s="87"/>
      <c r="B524" s="87"/>
      <c r="C524" s="87"/>
      <c r="D524" s="87"/>
      <c r="E524" s="87" t="s">
        <v>262</v>
      </c>
      <c r="F524" s="89" t="str">
        <f>_xlfn.TEXTJOIN("/",FALSE,F$457,F$470,F$484,F$506,F525)</f>
        <v>MA0002/2022-04-15T00:00:00//OUT006/SR401/2022-02</v>
      </c>
      <c r="G524" s="87"/>
      <c r="H524" s="87"/>
      <c r="I524" s="87"/>
      <c r="J524" s="87"/>
      <c r="K524" s="87"/>
    </row>
    <row r="525" spans="1:11" x14ac:dyDescent="0.35">
      <c r="A525" s="87"/>
      <c r="B525" s="87"/>
      <c r="C525" s="87"/>
      <c r="D525" s="87"/>
      <c r="E525" s="87" t="s">
        <v>265</v>
      </c>
      <c r="F525" s="88" t="s">
        <v>395</v>
      </c>
      <c r="G525" s="87"/>
      <c r="H525" s="87"/>
      <c r="I525" s="87"/>
      <c r="J525" s="87"/>
      <c r="K525" s="87"/>
    </row>
    <row r="526" spans="1:11" x14ac:dyDescent="0.35">
      <c r="A526" s="87"/>
      <c r="B526" s="87"/>
      <c r="C526" s="87"/>
      <c r="D526" s="87"/>
      <c r="E526" s="87" t="s">
        <v>270</v>
      </c>
      <c r="F526" s="91">
        <v>250</v>
      </c>
      <c r="G526" s="87"/>
      <c r="H526" s="87"/>
      <c r="I526" s="87"/>
      <c r="J526" s="87"/>
      <c r="K526" s="87"/>
    </row>
    <row r="527" spans="1:11" x14ac:dyDescent="0.35">
      <c r="A527" s="87"/>
      <c r="B527" s="87"/>
      <c r="C527" s="87"/>
      <c r="D527" s="87"/>
      <c r="E527" s="87" t="s">
        <v>273</v>
      </c>
      <c r="F527" s="92">
        <f>F526*15</f>
        <v>3750</v>
      </c>
      <c r="G527" s="87"/>
      <c r="H527" s="87"/>
      <c r="I527" s="87"/>
      <c r="J527" s="87"/>
      <c r="K527" s="87"/>
    </row>
    <row r="528" spans="1:11" x14ac:dyDescent="0.35">
      <c r="A528" s="87"/>
      <c r="B528" s="87"/>
      <c r="C528" s="87"/>
      <c r="D528" s="87"/>
      <c r="E528" s="87" t="s">
        <v>276</v>
      </c>
      <c r="F528" s="92">
        <f>CEILING(1%*F527,10)</f>
        <v>40</v>
      </c>
      <c r="G528" s="87"/>
      <c r="H528" s="87"/>
      <c r="I528" s="87"/>
      <c r="J528" s="87"/>
      <c r="K528" s="87"/>
    </row>
    <row r="529" spans="1:11" x14ac:dyDescent="0.35">
      <c r="A529" s="87"/>
      <c r="B529" s="87"/>
      <c r="C529" s="87"/>
      <c r="D529" s="87"/>
      <c r="E529" s="87" t="s">
        <v>279</v>
      </c>
      <c r="F529" s="92">
        <f>ROUND(2%*F527,2)</f>
        <v>75</v>
      </c>
      <c r="G529" s="87"/>
      <c r="H529" s="87"/>
      <c r="I529" s="87"/>
      <c r="J529" s="87"/>
      <c r="K529" s="87"/>
    </row>
    <row r="530" spans="1:11" x14ac:dyDescent="0.35">
      <c r="A530" s="87"/>
      <c r="B530" s="87"/>
      <c r="C530" s="87"/>
      <c r="D530" s="87"/>
      <c r="E530" s="87"/>
      <c r="F530" s="88"/>
      <c r="G530" s="87"/>
      <c r="H530" s="87"/>
      <c r="I530" s="87"/>
      <c r="J530" s="87"/>
      <c r="K530" s="87"/>
    </row>
    <row r="531" spans="1:11" x14ac:dyDescent="0.35">
      <c r="A531" s="87"/>
      <c r="B531" s="87"/>
      <c r="C531" s="87"/>
      <c r="D531" s="87"/>
      <c r="E531" s="86" t="s">
        <v>256</v>
      </c>
      <c r="F531" s="88"/>
      <c r="G531" s="87"/>
      <c r="H531" s="87"/>
      <c r="I531" s="87"/>
      <c r="J531" s="87"/>
      <c r="K531" s="87"/>
    </row>
    <row r="532" spans="1:11" x14ac:dyDescent="0.35">
      <c r="A532" s="87"/>
      <c r="B532" s="87"/>
      <c r="C532" s="87"/>
      <c r="D532" s="87"/>
      <c r="E532" s="87" t="s">
        <v>262</v>
      </c>
      <c r="F532" s="89" t="str">
        <f>_xlfn.TEXTJOIN("/",FALSE,F$457,F$470,F$484,F$506,F533)</f>
        <v>MA0002/2022-04-15T00:00:00//OUT006/SR401/2022-03</v>
      </c>
      <c r="G532" s="87"/>
      <c r="H532" s="87"/>
      <c r="I532" s="87"/>
      <c r="J532" s="87"/>
      <c r="K532" s="87"/>
    </row>
    <row r="533" spans="1:11" x14ac:dyDescent="0.35">
      <c r="A533" s="87"/>
      <c r="B533" s="87"/>
      <c r="C533" s="87"/>
      <c r="D533" s="87"/>
      <c r="E533" s="87" t="s">
        <v>265</v>
      </c>
      <c r="F533" s="88" t="s">
        <v>381</v>
      </c>
      <c r="G533" s="87"/>
      <c r="H533" s="87"/>
      <c r="I533" s="87"/>
      <c r="J533" s="87"/>
      <c r="K533" s="87"/>
    </row>
    <row r="534" spans="1:11" x14ac:dyDescent="0.35">
      <c r="A534" s="87"/>
      <c r="B534" s="87"/>
      <c r="C534" s="87"/>
      <c r="D534" s="87"/>
      <c r="E534" s="87" t="s">
        <v>270</v>
      </c>
      <c r="F534" s="91">
        <v>50</v>
      </c>
      <c r="G534" s="87"/>
      <c r="H534" s="87"/>
      <c r="I534" s="87"/>
      <c r="J534" s="87"/>
      <c r="K534" s="87"/>
    </row>
    <row r="535" spans="1:11" x14ac:dyDescent="0.35">
      <c r="A535" s="87"/>
      <c r="B535" s="87"/>
      <c r="C535" s="87"/>
      <c r="D535" s="87"/>
      <c r="E535" s="87" t="s">
        <v>273</v>
      </c>
      <c r="F535" s="92">
        <f>F534*15</f>
        <v>750</v>
      </c>
      <c r="G535" s="87"/>
      <c r="H535" s="87"/>
      <c r="I535" s="87"/>
      <c r="J535" s="87"/>
      <c r="K535" s="87"/>
    </row>
    <row r="536" spans="1:11" x14ac:dyDescent="0.35">
      <c r="A536" s="87"/>
      <c r="B536" s="87"/>
      <c r="C536" s="87"/>
      <c r="D536" s="87"/>
      <c r="E536" s="87" t="s">
        <v>276</v>
      </c>
      <c r="F536" s="92">
        <f>CEILING(1%*F535,10)</f>
        <v>10</v>
      </c>
      <c r="G536" s="87"/>
      <c r="H536" s="87"/>
      <c r="I536" s="87"/>
      <c r="J536" s="87"/>
      <c r="K536" s="87"/>
    </row>
    <row r="537" spans="1:11" x14ac:dyDescent="0.35">
      <c r="A537" s="87"/>
      <c r="B537" s="87"/>
      <c r="C537" s="87"/>
      <c r="D537" s="87"/>
      <c r="E537" s="87" t="s">
        <v>279</v>
      </c>
      <c r="F537" s="92">
        <f>ROUND(2%*F535,2)</f>
        <v>15</v>
      </c>
      <c r="G537" s="87"/>
      <c r="H537" s="87"/>
      <c r="I537" s="87"/>
      <c r="J537" s="87"/>
      <c r="K537" s="87"/>
    </row>
  </sheetData>
  <autoFilter ref="N1:BW49" xr:uid="{39F9C06A-BAEC-4AE9-895D-C6CEC225C623}"/>
  <conditionalFormatting sqref="BR4:BR24 BR28:BR31">
    <cfRule type="duplicateValues" dxfId="0" priority="5"/>
  </conditionalFormatting>
  <hyperlinks>
    <hyperlink ref="F26" r:id="rId1" xr:uid="{20FD50C6-5B8D-4C02-9787-5A8DCE363E70}"/>
    <hyperlink ref="F43" r:id="rId2" xr:uid="{1BA1EB9F-75E6-4539-A19A-F351D03EC85F}"/>
    <hyperlink ref="F99" r:id="rId3" xr:uid="{4B7067F9-885E-4B38-9214-9A48303DB485}"/>
    <hyperlink ref="F152" r:id="rId4" xr:uid="{E60F4CB2-2057-4685-96C6-E05A006985BD}"/>
    <hyperlink ref="F169" r:id="rId5" xr:uid="{24714362-E8E1-4ADA-8FA6-BF7ED1E8397E}"/>
    <hyperlink ref="F225" r:id="rId6" xr:uid="{5C9A3817-4A2E-456B-A045-4AC649189890}"/>
    <hyperlink ref="F278" r:id="rId7" xr:uid="{0A692AFD-AEC3-443D-BF14-3FE4A408567B}"/>
    <hyperlink ref="F295" r:id="rId8" xr:uid="{64A38B3F-5FEC-4995-934C-1D7E95B12350}"/>
    <hyperlink ref="F345" r:id="rId9" xr:uid="{3EF0C888-1142-4E3E-8295-E48B48F95704}"/>
  </hyperlinks>
  <pageMargins left="0.7" right="0.7" top="0.75" bottom="0.75" header="0.3" footer="0.3"/>
  <pageSetup paperSize="9" orientation="portrait" horizontalDpi="90" verticalDpi="90" r:id="rId10"/>
  <headerFooter>
    <oddFooter>&amp;C_x000D_&amp;1#&amp;"Aptos"&amp;10&amp;K000000 OFFICIAL</oddFooter>
  </headerFooter>
  <ignoredErrors>
    <ignoredError sqref="F507" numberStoredAsText="1"/>
  </ignoredErrors>
  <drawing r:id="rId11"/>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3867e6-aaba-4e3d-8cde-383af0e9f072">
      <Terms xmlns="http://schemas.microsoft.com/office/infopath/2007/PartnerControls"/>
    </lcf76f155ced4ddcb4097134ff3c332f>
    <TaxCatchAll xmlns="f3682230-41d2-4fad-8451-b10e7bcbaee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A7DBBF06CC624FA83B89982996E1D5" ma:contentTypeVersion="16" ma:contentTypeDescription="Create a new document." ma:contentTypeScope="" ma:versionID="c154f884019f93c7eaab2ab28675da4d">
  <xsd:schema xmlns:xsd="http://www.w3.org/2001/XMLSchema" xmlns:xs="http://www.w3.org/2001/XMLSchema" xmlns:p="http://schemas.microsoft.com/office/2006/metadata/properties" xmlns:ns2="c33867e6-aaba-4e3d-8cde-383af0e9f072" xmlns:ns3="f3682230-41d2-4fad-8451-b10e7bcbaee2" targetNamespace="http://schemas.microsoft.com/office/2006/metadata/properties" ma:root="true" ma:fieldsID="4c7302d9419c92e4860995ee09d2c51c" ns2:_="" ns3:_="">
    <xsd:import namespace="c33867e6-aaba-4e3d-8cde-383af0e9f072"/>
    <xsd:import namespace="f3682230-41d2-4fad-8451-b10e7bcbaee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3867e6-aaba-4e3d-8cde-383af0e9f0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82230-41d2-4fad-8451-b10e7bcbaee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b6643-31ee-4ce0-a0cb-d36fd739ee0f}" ma:internalName="TaxCatchAll" ma:showField="CatchAllData" ma:web="f3682230-41d2-4fad-8451-b10e7bcbae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E4B30D-B5CD-452A-8823-D56A1CBE9B3F}">
  <ds:schemaRefs>
    <ds:schemaRef ds:uri="http://purl.org/dc/terms/"/>
    <ds:schemaRef ds:uri="f3682230-41d2-4fad-8451-b10e7bcbaee2"/>
    <ds:schemaRef ds:uri="http://schemas.microsoft.com/office/2006/documentManagement/types"/>
    <ds:schemaRef ds:uri="c33867e6-aaba-4e3d-8cde-383af0e9f072"/>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8FBF1E2-0693-4F35-A77D-6E11249A20EC}">
  <ds:schemaRefs>
    <ds:schemaRef ds:uri="http://schemas.microsoft.com/sharepoint/v3/contenttype/forms"/>
  </ds:schemaRefs>
</ds:datastoreItem>
</file>

<file path=customXml/itemProps3.xml><?xml version="1.0" encoding="utf-8"?>
<ds:datastoreItem xmlns:ds="http://schemas.openxmlformats.org/officeDocument/2006/customXml" ds:itemID="{51B15BA9-7151-4A10-8175-16A285780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3867e6-aaba-4e3d-8cde-383af0e9f072"/>
    <ds:schemaRef ds:uri="f3682230-41d2-4fad-8451-b10e7bcb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af038e-07b4-4369-a678-c835687cb272}" enabled="1" method="Privilege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Schema</vt:lpstr>
      <vt:lpstr>Scenarios</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Hume, James (CDIO)</dc:creator>
  <cp:keywords/>
  <dc:description/>
  <cp:lastModifiedBy>Barclay, Mike (Communications)</cp:lastModifiedBy>
  <cp:revision/>
  <dcterms:created xsi:type="dcterms:W3CDTF">2021-11-15T11:57:04Z</dcterms:created>
  <dcterms:modified xsi:type="dcterms:W3CDTF">2026-10-16T09:06:33Z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0x010100B9A7DBBF06CC624FA83B89982996E1D5</vt:lpwstr>
  </property>
  <property fmtid="{D5CDD505-2E9C-101B-9397-08002B2CF9AE}" pid="3" name="MSIP_Label_eca3f16c-393f-48b5-a5cb-cb7982a1d1a2_Enabled">
    <vt:lpwstr>true</vt:lpwstr>
  </property>
  <property fmtid="{D5CDD505-2E9C-101B-9397-08002B2CF9AE}" pid="4" name="MSIP_Label_eca3f16c-393f-48b5-a5cb-cb7982a1d1a2_SetDate">
    <vt:lpwstr>2022-12-08T16:10:50Z</vt:lpwstr>
  </property>
  <property fmtid="{D5CDD505-2E9C-101B-9397-08002B2CF9AE}" pid="5" name="MSIP_Label_eca3f16c-393f-48b5-a5cb-cb7982a1d1a2_Method">
    <vt:lpwstr>Privileged</vt:lpwstr>
  </property>
  <property fmtid="{D5CDD505-2E9C-101B-9397-08002B2CF9AE}" pid="6" name="MSIP_Label_eca3f16c-393f-48b5-a5cb-cb7982a1d1a2_Name">
    <vt:lpwstr>Internal</vt:lpwstr>
  </property>
  <property fmtid="{D5CDD505-2E9C-101B-9397-08002B2CF9AE}" pid="7" name="MSIP_Label_eca3f16c-393f-48b5-a5cb-cb7982a1d1a2_SiteId">
    <vt:lpwstr>ac52f73c-fd1a-4a9a-8e7a-4a248f3139e1</vt:lpwstr>
  </property>
  <property fmtid="{D5CDD505-2E9C-101B-9397-08002B2CF9AE}" pid="8" name="MSIP_Label_eca3f16c-393f-48b5-a5cb-cb7982a1d1a2_ActionId">
    <vt:lpwstr>66dbafcd-88c1-46d8-b5cc-de33456b6090</vt:lpwstr>
  </property>
  <property fmtid="{D5CDD505-2E9C-101B-9397-08002B2CF9AE}" pid="9" name="MSIP_Label_eca3f16c-393f-48b5-a5cb-cb7982a1d1a2_ContentBits">
    <vt:lpwstr>2</vt:lpwstr>
  </property>
  <property fmtid="{D5CDD505-2E9C-101B-9397-08002B2CF9AE}" pid="10" name="MediaServiceImageTags">
    <vt:lpwstr/>
  </property>
</Properties>
</file>