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usticeuk-my.sharepoint.com/personal/eric_nyame_justice_gov_uk/Documents/Documents/Temporary Publication Files/MAPPA/2025-2026/pre-release/"/>
    </mc:Choice>
  </mc:AlternateContent>
  <xr:revisionPtr revIDLastSave="13" documentId="8_{B5536BD4-D4A7-43C2-8E9C-C5B988180E41}" xr6:coauthVersionLast="47" xr6:coauthVersionMax="47" xr10:uidLastSave="{B78D4FA1-CF96-4926-AF0D-54F0F0DCA2CB}"/>
  <bookViews>
    <workbookView xWindow="-110" yWindow="-110" windowWidth="19420" windowHeight="10300" tabRatio="904" xr2:uid="{00000000-000D-0000-FFFF-FFFF00000000}"/>
  </bookViews>
  <sheets>
    <sheet name="Cover" sheetId="1" r:id="rId1"/>
    <sheet name="Contents" sheetId="2" r:id="rId2"/>
    <sheet name="Notes" sheetId="3" r:id="rId3"/>
    <sheet name="Table 1" sheetId="4" r:id="rId4"/>
    <sheet name="Table 2" sheetId="5" r:id="rId5"/>
    <sheet name="Table 3" sheetId="6" r:id="rId6"/>
    <sheet name="Table 4" sheetId="7" r:id="rId7"/>
    <sheet name="Table 5a" sheetId="8" r:id="rId8"/>
    <sheet name="Table 5b" sheetId="9" r:id="rId9"/>
    <sheet name="Table 6" sheetId="10" r:id="rId10"/>
    <sheet name="Table 7a" sheetId="11" r:id="rId11"/>
    <sheet name="Table 7b" sheetId="12" r:id="rId12"/>
    <sheet name="Table 7c" sheetId="13" r:id="rId13"/>
    <sheet name="Table 7d" sheetId="18" r:id="rId14"/>
    <sheet name="Table 8" sheetId="15" r:id="rId15"/>
    <sheet name="Table 9a" sheetId="16" r:id="rId16"/>
    <sheet name="Table 9b" sheetId="17" r:id="rId17"/>
  </sheets>
  <definedNames>
    <definedName name="Area_data" localSheetId="1">#REF!</definedName>
    <definedName name="Area_data">#REF!</definedName>
    <definedName name="_xlnm.Print_Area" localSheetId="5">'Table 3'!$A$1:$C$16</definedName>
    <definedName name="_xlnm.Print_Area" localSheetId="6">'Table 4'!$A$1:$K$27</definedName>
    <definedName name="_xlnm.Print_Area" localSheetId="7">'Table 5a'!$A$1:$I$25</definedName>
    <definedName name="_xlnm.Print_Area" localSheetId="8">'Table 5b'!$A$1:$F$5</definedName>
    <definedName name="_xlnm.Print_Area" localSheetId="9">'Table 6'!$A$1:$F$25</definedName>
    <definedName name="_xlnm.Print_Area" localSheetId="10">'Table 7a'!$A$1:$F$16</definedName>
    <definedName name="_xlnm.Print_Area" localSheetId="11">'Table 7b'!$A$1:$F$22</definedName>
    <definedName name="_xlnm.Print_Area" localSheetId="12">'Table 7c'!$A$1:$H$25</definedName>
    <definedName name="_xlnm.Print_Area" localSheetId="13">'Table 7d'!$A$1:$E$12</definedName>
    <definedName name="_xlnm.Print_Area" localSheetId="14">'Table 8'!$A$1:$G$24</definedName>
    <definedName name="_xlnm.Print_Area" localSheetId="15">'Table 9a'!$A$1:$E$12</definedName>
    <definedName name="_xlnm.Print_Area" localSheetId="16">'Table 9b'!$A$1:$F$28</definedName>
    <definedName name="Web_dat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D9" i="18"/>
  <c r="C7" i="18"/>
  <c r="D8" i="18"/>
  <c r="A4" i="18"/>
  <c r="D7" i="18" l="1"/>
  <c r="A6" i="2"/>
  <c r="A5" i="2"/>
  <c r="A7" i="2"/>
  <c r="E26" i="15" l="1"/>
  <c r="D21" i="12"/>
  <c r="E21" i="12" s="1"/>
  <c r="D20" i="12"/>
  <c r="E20" i="12" s="1"/>
  <c r="D18" i="12"/>
  <c r="E18" i="12" s="1"/>
  <c r="D17" i="12"/>
  <c r="E17" i="12" s="1"/>
  <c r="D15" i="12"/>
  <c r="E15" i="12"/>
  <c r="D14" i="12"/>
  <c r="D12" i="12"/>
  <c r="E12" i="12" s="1"/>
  <c r="D11" i="12"/>
  <c r="E11" i="12" s="1"/>
  <c r="C8" i="12"/>
  <c r="C9" i="12"/>
  <c r="D14" i="9"/>
  <c r="E14" i="9" s="1"/>
  <c r="D11" i="9"/>
  <c r="E11" i="9" s="1"/>
  <c r="C7" i="9"/>
  <c r="D26" i="8"/>
  <c r="A4" i="17"/>
  <c r="A4" i="16"/>
  <c r="E24" i="15"/>
  <c r="A4" i="15"/>
  <c r="D24" i="13"/>
  <c r="A4" i="13"/>
  <c r="C19" i="12"/>
  <c r="C16" i="12"/>
  <c r="E14" i="12"/>
  <c r="C13" i="12"/>
  <c r="C10" i="12"/>
  <c r="A4" i="12"/>
  <c r="D24" i="11"/>
  <c r="A4" i="11"/>
  <c r="A4" i="10"/>
  <c r="C13" i="9"/>
  <c r="C10" i="9"/>
  <c r="A4" i="9"/>
  <c r="A4" i="8"/>
  <c r="A4" i="6"/>
  <c r="A4" i="5"/>
  <c r="Q14" i="4"/>
  <c r="P14" i="4"/>
  <c r="P7" i="4"/>
  <c r="A4" i="4"/>
  <c r="A3" i="3"/>
  <c r="B18" i="2"/>
  <c r="A18" i="2"/>
  <c r="B17" i="2"/>
  <c r="A17" i="2"/>
  <c r="B16" i="2"/>
  <c r="A16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B6" i="2"/>
  <c r="B5" i="2"/>
  <c r="A4" i="2"/>
  <c r="A4" i="7"/>
  <c r="D9" i="12" l="1"/>
  <c r="D10" i="9"/>
  <c r="E10" i="9" s="1"/>
  <c r="D12" i="9"/>
  <c r="E12" i="9" s="1"/>
  <c r="E9" i="12"/>
  <c r="D8" i="12"/>
  <c r="D7" i="12" s="1"/>
  <c r="D19" i="12"/>
  <c r="E19" i="12" s="1"/>
  <c r="D16" i="12"/>
  <c r="E16" i="12"/>
  <c r="D13" i="12"/>
  <c r="E13" i="12"/>
  <c r="D10" i="12"/>
  <c r="E10" i="12" s="1"/>
  <c r="C7" i="12"/>
  <c r="E7" i="12" s="1"/>
  <c r="D15" i="9"/>
  <c r="E15" i="9" s="1"/>
  <c r="D13" i="9"/>
  <c r="E13" i="9" s="1"/>
  <c r="E8" i="12" l="1"/>
</calcChain>
</file>

<file path=xl/sharedStrings.xml><?xml version="1.0" encoding="utf-8"?>
<sst xmlns="http://schemas.openxmlformats.org/spreadsheetml/2006/main" count="1148" uniqueCount="193">
  <si>
    <t>Multi-agency public protection arrangements (MAPPA) annual reports 2025/2026 Tables</t>
  </si>
  <si>
    <t>Publication details</t>
  </si>
  <si>
    <t>These tables are published as part of the MAPPA annual report publication by the Ministry of Justice, available online at:</t>
  </si>
  <si>
    <t>https://www.gov.uk/government/collections/multi-agency-public-protection-arrangements-mappa-annual-reports</t>
  </si>
  <si>
    <t>Definitions and measurements</t>
  </si>
  <si>
    <t>Further details of the terminology used to report statistics on MAPPA can be found in the accompanying document on notes and definitions.</t>
  </si>
  <si>
    <t>Geographic coverage</t>
  </si>
  <si>
    <t>All tables are for England and Wales.</t>
  </si>
  <si>
    <t>Data sources</t>
  </si>
  <si>
    <t>The figures in these tables are collated from data returns from all MAPPA areas.</t>
  </si>
  <si>
    <t>Data quality</t>
  </si>
  <si>
    <t xml:space="preserve">The figures in these tables have been drawn from administrative IT systems which, as with any large scale recording system, are subject to possible errors with data entry and processing. </t>
  </si>
  <si>
    <t>Symbols used</t>
  </si>
  <si>
    <t>[x] Not available</t>
  </si>
  <si>
    <t>[c] Confidential (disclosure control)</t>
  </si>
  <si>
    <t>[rev] Revision</t>
  </si>
  <si>
    <t>[z] Not applicable</t>
  </si>
  <si>
    <t>Use of notes</t>
  </si>
  <si>
    <t>Some tables refer to notes. When notes are mentioned, the note marker is presented in square brackets. The note text can be found in the 'Notes' table.</t>
  </si>
  <si>
    <t>Disclosure control</t>
  </si>
  <si>
    <t>Where necessary, [c] has been used to suppress values of one or two to prevent the disclosure of individual information. Further disclosure control may be completed where this alone is not sufficient.</t>
  </si>
  <si>
    <t>Publication schedule</t>
  </si>
  <si>
    <t>This release was published on 29 October 2026 at 9:30am, and covers 1 April 2025 to 31 March 2026 with
MAPPA population figures as at 31 March 2026.</t>
  </si>
  <si>
    <t>The next release will be published on 28 October 2027 at 9:30am, and covers the year 1 April 2026 to 31 March 2027 with MAPPA population figures as at 31 March 2027.</t>
  </si>
  <si>
    <t>MAPPA annual report is released every year on the last working Thursday of October.</t>
  </si>
  <si>
    <t>Media enquiries</t>
  </si>
  <si>
    <t>Contact information for media enquiries can be found on the GOV.UK website.</t>
  </si>
  <si>
    <t>Link to 'GOV.UK media enquiries' (opens in a new window)</t>
  </si>
  <si>
    <t>Non-media enquiries</t>
  </si>
  <si>
    <t>mappa@justice.gov.uk</t>
  </si>
  <si>
    <t>Copyright</t>
  </si>
  <si>
    <t>Crown copyright Produced by the Ministry of Justice</t>
  </si>
  <si>
    <t>Contents</t>
  </si>
  <si>
    <t>This worksheet contains one table.</t>
  </si>
  <si>
    <t>Sheet Name</t>
  </si>
  <si>
    <t>Sheet Title</t>
  </si>
  <si>
    <t>Notes</t>
  </si>
  <si>
    <t>Note</t>
  </si>
  <si>
    <t>Description</t>
  </si>
  <si>
    <t>[note 1]</t>
  </si>
  <si>
    <t>Category 3 offenders are only managed at Level 2 and Level 3.</t>
  </si>
  <si>
    <t>[note 2]</t>
  </si>
  <si>
    <t>Category 4 relates to terrorist or terrorist risk offenders. It was introduced by the Police Crime Sentencing and Courts Act 2022 and was reported for the first time in 2022/23.</t>
  </si>
  <si>
    <t>[note 3]</t>
  </si>
  <si>
    <t>Up to and including 2007/08, figures for Category 2 and Category 3 were a yearly total; from 2008/09 these figures have been taken at 31 March to align reporting methods. Figures for Category 1 have always been taken on 31 March of the relevant year.</t>
  </si>
  <si>
    <t>[note 4]</t>
  </si>
  <si>
    <t>[note 5]</t>
  </si>
  <si>
    <t>Due to differences in reported figures for category-by-level breakdowns, totals across demographic categories may not match or may not sum to the national totals.</t>
  </si>
  <si>
    <t>[note 6]</t>
  </si>
  <si>
    <t>"Other" covers any other gender such as gender fluid or non-binary gender.</t>
  </si>
  <si>
    <t>[note 7]</t>
  </si>
  <si>
    <t>"Unknown" covers cases where ethnicity is not recorded or the subject declines to respond</t>
  </si>
  <si>
    <t>[note 8]</t>
  </si>
  <si>
    <t>[note 9]</t>
  </si>
  <si>
    <t>[note 10]</t>
  </si>
  <si>
    <t>Figures in Category 2 and 3 are thought to be an undercount from 2006/07 to 2011/12, so should be viewed as a reflection of the overall trend in the number of MAPPA offenders rather than an absolute count. Figures before and after this point are not comparable.</t>
  </si>
  <si>
    <t>[note 11]</t>
  </si>
  <si>
    <t>The question given to MAPPA areas was changed in 2015/16 and so figures are not comparable with earlier years. Figures for 2015/16 onwards only include offenders managed in the community, whereas in previous years some areas included those managed in prison.</t>
  </si>
  <si>
    <t>[note 12]</t>
  </si>
  <si>
    <t>Figures from 2015/16 onwards are not comparable with earlier years due to a change of data source.</t>
  </si>
  <si>
    <t>[note 13]</t>
  </si>
  <si>
    <t>Data on the number of Level 1 offenders is collected as a snapshot on 31 March (see Table 1). The total number of offenders over the year is only collected for Level 2 and 3 offenders as MAPPA meetings are only held for Level 2 and 3 offenders (see Table 4).</t>
  </si>
  <si>
    <t>[note 14]</t>
  </si>
  <si>
    <t>From 2015/16, SOPOs were replaced by SHPOs and FTOs with SHPOs with a foreign travel restriction.</t>
  </si>
  <si>
    <t>[note 15]</t>
  </si>
  <si>
    <t>2012/13 figures have been removed due to quality issues with this year's data.</t>
  </si>
  <si>
    <t>[note 16]</t>
  </si>
  <si>
    <t xml:space="preserve">On 01/12/2008, Probation Circular 22/2008 introduced changes in the process for notification and the subsequent review of SFOs. As a result, the figures for 2008/09 include cases before and after the changes and therefore are not directly comparable with the previous and subsquent year. </t>
  </si>
  <si>
    <t>[note 17]</t>
  </si>
  <si>
    <t>"Any Other Outcome" includes cases dismissed and charges changed to a lesser non-SFO offence.</t>
  </si>
  <si>
    <t>Table 1: MAPPA-eligible offenders on 31 March [note 1] [note 2] [note 3] [note 4]</t>
  </si>
  <si>
    <t>Source: MAPPA Areas</t>
  </si>
  <si>
    <t>Level</t>
  </si>
  <si>
    <t>Category</t>
  </si>
  <si>
    <t>31 Mar 2026</t>
  </si>
  <si>
    <t>All levels</t>
  </si>
  <si>
    <t>All categories</t>
  </si>
  <si>
    <t>[x]</t>
  </si>
  <si>
    <t>Category 1</t>
  </si>
  <si>
    <t>Category 2</t>
  </si>
  <si>
    <t>Category 3</t>
  </si>
  <si>
    <t>Category 4</t>
  </si>
  <si>
    <t>[z]</t>
  </si>
  <si>
    <t>Level 1</t>
  </si>
  <si>
    <t>Level 2</t>
  </si>
  <si>
    <t>Level 3</t>
  </si>
  <si>
    <t>​</t>
  </si>
  <si>
    <t>Main characteristic</t>
  </si>
  <si>
    <t>Sub group</t>
  </si>
  <si>
    <t>Males</t>
  </si>
  <si>
    <t>Females</t>
  </si>
  <si>
    <t>Other [note 6]</t>
  </si>
  <si>
    <t>Ethnicity</t>
  </si>
  <si>
    <t>Asian or Asian British</t>
  </si>
  <si>
    <t>Black or Black British</t>
  </si>
  <si>
    <t>Mixed</t>
  </si>
  <si>
    <t>White</t>
  </si>
  <si>
    <t>Other</t>
  </si>
  <si>
    <t>Unknown [note 7]</t>
  </si>
  <si>
    <t>Age</t>
  </si>
  <si>
    <t>Under 18</t>
  </si>
  <si>
    <t>18-21</t>
  </si>
  <si>
    <t>22-25</t>
  </si>
  <si>
    <t>26-30</t>
  </si>
  <si>
    <t>31-40</t>
  </si>
  <si>
    <t>41-50</t>
  </si>
  <si>
    <t>51-60</t>
  </si>
  <si>
    <t>61-70</t>
  </si>
  <si>
    <t>Over 70</t>
  </si>
  <si>
    <t>Table 3: Category 1 offenders per 100,000 members of the population aged 10 or over on 31 March [note 8]</t>
  </si>
  <si>
    <t>Year</t>
  </si>
  <si>
    <t>Number of Category 1 offenders per 100,000 members of the population aged 10+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</si>
  <si>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</si>
  <si>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</si>
  <si>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</si>
  <si>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</si>
  <si>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</si>
  <si>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</si>
  <si>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</si>
  <si>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</si>
  <si>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</si>
  <si>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</si>
  <si>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</si>
  <si>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</si>
  <si>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</si>
  <si>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</si>
  <si>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</si>
  <si>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</si>
  <si>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</si>
  <si>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</si>
  <si>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</si>
  <si>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</si>
  <si>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Table 4: MAPPA-eligible offenders in Level 2 and Level 3 by category (yearly total) [note 2] [note 9]</t>
  </si>
  <si>
    <t>Category 1
Level 2</t>
  </si>
  <si>
    <t>Category 1
Level 3</t>
  </si>
  <si>
    <t>Category 2
Level 2</t>
  </si>
  <si>
    <t>Category 2
Level 3</t>
  </si>
  <si>
    <t>Category 3
Level 2</t>
  </si>
  <si>
    <t>Category 3
Level 3</t>
  </si>
  <si>
    <t>Category 4
Level 2</t>
  </si>
  <si>
    <t>Category 4
Level 3</t>
  </si>
  <si>
    <t>2006/07 [note 10]</t>
  </si>
  <si>
    <t>2007/08 [note 10]</t>
  </si>
  <si>
    <t>2008/09 [note 10]</t>
  </si>
  <si>
    <t>2009/10 [note 10]</t>
  </si>
  <si>
    <t>2010/11 [note 10]</t>
  </si>
  <si>
    <t>2011/12 [note 10]</t>
  </si>
  <si>
    <t>2015/16 [note 11]</t>
  </si>
  <si>
    <t xml:space="preserve">Table 5a: Number of Category 1 offenders who were either cautioned or convicted for breaches of the notification requirement </t>
  </si>
  <si>
    <t>Convicted</t>
  </si>
  <si>
    <t>Cautioned</t>
  </si>
  <si>
    <t>Number cautioned or convicted</t>
  </si>
  <si>
    <t>2015/16 [note 12]</t>
  </si>
  <si>
    <t>Count</t>
  </si>
  <si>
    <t>Number of MAPPA-eligible offenders</t>
  </si>
  <si>
    <t>Per cent of MAPPA eligble offenders</t>
  </si>
  <si>
    <t>Level 1 [note 10]</t>
  </si>
  <si>
    <t>All</t>
  </si>
  <si>
    <t xml:space="preserve">Table 6: Sexual Offences Prevention Orders (SOPOs), Sexual Harm Prevention Orders (SHPOs), Notification Orders (NOs) and Foreign Travel Orders (FTOs) imposed by the courts </t>
  </si>
  <si>
    <t>SOPOs/SHPOs imposed</t>
  </si>
  <si>
    <t>NOs imposed</t>
  </si>
  <si>
    <t>FTOs/SHPOs with Foreign Travel Restrictions imposed</t>
  </si>
  <si>
    <t>2015/16 [note 14]</t>
  </si>
  <si>
    <t>Table 7a: Offenders managed at Level 2 and Level 3 returned to custody for a breach of licence.</t>
  </si>
  <si>
    <t>Total</t>
  </si>
  <si>
    <t>Categories</t>
  </si>
  <si>
    <t>Levels</t>
  </si>
  <si>
    <t>Number returned to custody</t>
  </si>
  <si>
    <t>Per cent 
returned to custody</t>
  </si>
  <si>
    <t>Level 2 and Level 3</t>
  </si>
  <si>
    <t>Table 7c: Category 1 offenders managed at Level 2 and Level 3 sent to custody for breach of SOPO/SHPO</t>
  </si>
  <si>
    <t>2012/13 [note 15]</t>
  </si>
  <si>
    <t>Table 8: MAPPA-eligible offenders charged with a Serious Further Offence by management level</t>
  </si>
  <si>
    <t>2008/09 [note 16]</t>
  </si>
  <si>
    <t>Table 5b: Category 1 offenders managed at Level 2 and Level 3 cautioned or convicted for breaches of the notification requirement, 2025/26 [note 13]</t>
  </si>
  <si>
    <t>Table 7b: Offenders managed at Level 2 and Level 3 returned to custody for a breach of licence, 2025/26 [note 2]</t>
  </si>
  <si>
    <t>Table 7d: Category 1 offenders managed at Level 2 and Level 3 sent to custody for breach of SOPO/SHPO, 2025/26</t>
  </si>
  <si>
    <t>Table 9a: MAPPA-eligible offenders charged with a Serious Further Offence by category of offender  in 2025/26 [note 1] [note 2]</t>
  </si>
  <si>
    <t>Table 9b: Outcomes of Serious Further Offence charges in 2025/26 [note 2]</t>
  </si>
  <si>
    <t>Convictions</t>
  </si>
  <si>
    <t>Outstanding</t>
  </si>
  <si>
    <t>Outcome</t>
  </si>
  <si>
    <t>All outcomes</t>
  </si>
  <si>
    <t>Other outcomes</t>
  </si>
  <si>
    <t>[c]</t>
  </si>
  <si>
    <t>Table 2: Level 2 and Level 3 MAPPA offenders by Sex, Ethnicity and Age on 31 March 2026 [note 5]</t>
  </si>
  <si>
    <t>Sex</t>
  </si>
  <si>
    <t>Number sent to custody</t>
  </si>
  <si>
    <t>Number of MAPPA-eligible offenders managed in the year</t>
  </si>
  <si>
    <t>Per cent sent to custody</t>
  </si>
  <si>
    <t>Revisions were made to figures for MAPPA Categories without corresponding revisions to figures for MAPPA management levels prior to 2013/14. As a result, the series for MAPPA management levels commences from 2013/14.</t>
  </si>
  <si>
    <t xml:space="preserve">This table refers to offenders managed throughout the year and is not comparable to Table 1 which is a snapshot of the MAPPA population at 31 March </t>
  </si>
  <si>
    <t>Population figures are based on mid-2025 estimates pubished by the Office for National Statistics on 29 July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</si>
</sst>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dd\ mmm\ yyyy"/>
    <numFmt numFmtId="166" formatCode="_-* #,##0_-;\-* #,##0_-;_-* &quot;-&quot;??_-;_-@_-"/>
  </numFmts>
  <fonts count="31">
    <font>
      <sz val="10"/>
      <name val="MS Sans Serif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11"/>
      <name val="Times New Roman"/>
      <family val="1"/>
    </font>
    <font>
      <b/>
      <sz val="12"/>
      <name val="Arial"/>
      <family val="2"/>
    </font>
    <font>
      <sz val="12"/>
      <name val="MS Sans Serif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u/>
      <sz val="10"/>
      <color rgb="FF0066CC"/>
      <name val="Arial"/>
      <family val="2"/>
    </font>
    <font>
      <u/>
      <sz val="10"/>
      <color rgb="FF0563C1"/>
      <name val="Arial"/>
      <family val="2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2"/>
      <color rgb="FF0000FF"/>
      <name val="Arial"/>
      <family val="2"/>
    </font>
    <font>
      <b/>
      <sz val="16"/>
      <color rgb="FF000000"/>
      <name val="Arial"/>
      <family val="2"/>
    </font>
    <font>
      <u/>
      <sz val="12"/>
      <color indexed="12"/>
      <name val="Arial"/>
      <family val="2"/>
    </font>
    <font>
      <b/>
      <sz val="14"/>
      <color rgb="FF000000"/>
      <name val="Arial"/>
      <family val="2"/>
    </font>
    <font>
      <b/>
      <sz val="8"/>
      <name val="Segoe UI"/>
      <family val="2"/>
    </font>
    <font>
      <sz val="8"/>
      <name val="Segoe UI"/>
      <family val="2"/>
    </font>
    <font>
      <sz val="8"/>
      <color rgb="FF000000"/>
      <name val="Consolas"/>
      <family val="3"/>
    </font>
    <font>
      <sz val="10"/>
      <color rgb="FF000000"/>
      <name val="Inherit"/>
    </font>
    <font>
      <sz val="8"/>
      <name val="MS Sans Serif"/>
      <family val="2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0" fontId="3" fillId="0" borderId="0"/>
    <xf numFmtId="0" fontId="3" fillId="0" borderId="0"/>
    <xf numFmtId="9" fontId="1" fillId="0" borderId="0"/>
    <xf numFmtId="43" fontId="1" fillId="0" borderId="0"/>
    <xf numFmtId="0" fontId="11" fillId="0" borderId="0"/>
    <xf numFmtId="9" fontId="11" fillId="0" borderId="0"/>
    <xf numFmtId="0" fontId="15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9" fontId="11" fillId="0" borderId="0"/>
    <xf numFmtId="0" fontId="18" fillId="0" borderId="0"/>
    <xf numFmtId="0" fontId="19" fillId="0" borderId="0"/>
    <xf numFmtId="0" fontId="20" fillId="0" borderId="0"/>
  </cellStyleXfs>
  <cellXfs count="131">
    <xf numFmtId="0" fontId="0" fillId="0" borderId="0" xfId="0"/>
    <xf numFmtId="0" fontId="4" fillId="2" borderId="0" xfId="2" applyFont="1" applyFill="1"/>
    <xf numFmtId="0" fontId="5" fillId="2" borderId="0" xfId="2" applyFont="1" applyFill="1"/>
    <xf numFmtId="0" fontId="4" fillId="2" borderId="0" xfId="2" applyFont="1" applyFill="1" applyAlignment="1">
      <alignment horizontal="right"/>
    </xf>
    <xf numFmtId="3" fontId="6" fillId="2" borderId="0" xfId="2" applyNumberFormat="1" applyFont="1" applyFill="1" applyAlignment="1">
      <alignment wrapText="1"/>
    </xf>
    <xf numFmtId="0" fontId="6" fillId="2" borderId="0" xfId="2" applyFont="1" applyFill="1" applyAlignment="1">
      <alignment wrapText="1"/>
    </xf>
    <xf numFmtId="0" fontId="6" fillId="2" borderId="0" xfId="2" applyFont="1" applyFill="1"/>
    <xf numFmtId="0" fontId="3" fillId="2" borderId="0" xfId="2" applyFill="1"/>
    <xf numFmtId="0" fontId="8" fillId="2" borderId="0" xfId="2" applyFont="1" applyFill="1"/>
    <xf numFmtId="3" fontId="6" fillId="2" borderId="0" xfId="2" applyNumberFormat="1" applyFont="1" applyFill="1" applyAlignment="1">
      <alignment horizontal="right" wrapText="1"/>
    </xf>
    <xf numFmtId="9" fontId="6" fillId="2" borderId="0" xfId="4" applyFont="1" applyFill="1"/>
    <xf numFmtId="3" fontId="6" fillId="2" borderId="0" xfId="2" applyNumberFormat="1" applyFont="1" applyFill="1"/>
    <xf numFmtId="0" fontId="6" fillId="2" borderId="0" xfId="2" applyFont="1" applyFill="1" applyAlignment="1">
      <alignment horizontal="right"/>
    </xf>
    <xf numFmtId="0" fontId="6" fillId="2" borderId="0" xfId="2" applyFont="1" applyFill="1" applyAlignment="1">
      <alignment horizontal="left"/>
    </xf>
    <xf numFmtId="0" fontId="7" fillId="2" borderId="0" xfId="2" applyFont="1" applyFill="1" applyAlignment="1">
      <alignment horizontal="left"/>
    </xf>
    <xf numFmtId="0" fontId="6" fillId="2" borderId="0" xfId="3" applyFont="1" applyFill="1"/>
    <xf numFmtId="0" fontId="6" fillId="2" borderId="0" xfId="3" applyFont="1" applyFill="1" applyAlignment="1">
      <alignment wrapText="1"/>
    </xf>
    <xf numFmtId="0" fontId="0" fillId="2" borderId="0" xfId="0" applyFill="1"/>
    <xf numFmtId="1" fontId="6" fillId="2" borderId="0" xfId="2" applyNumberFormat="1" applyFont="1" applyFill="1"/>
    <xf numFmtId="0" fontId="10" fillId="2" borderId="0" xfId="2" applyFont="1" applyFill="1" applyAlignment="1">
      <alignment horizontal="left" vertical="top"/>
    </xf>
    <xf numFmtId="3" fontId="6" fillId="2" borderId="0" xfId="2" applyNumberFormat="1" applyFont="1" applyFill="1" applyAlignment="1">
      <alignment horizontal="right"/>
    </xf>
    <xf numFmtId="0" fontId="4" fillId="2" borderId="0" xfId="2" applyFont="1" applyFill="1" applyAlignment="1">
      <alignment vertical="center" wrapText="1"/>
    </xf>
    <xf numFmtId="0" fontId="4" fillId="2" borderId="0" xfId="2" applyFont="1" applyFill="1" applyAlignment="1">
      <alignment horizontal="right" wrapText="1"/>
    </xf>
    <xf numFmtId="0" fontId="6" fillId="2" borderId="0" xfId="2" applyFont="1" applyFill="1" applyAlignment="1">
      <alignment horizontal="left" indent="1"/>
    </xf>
    <xf numFmtId="0" fontId="4" fillId="2" borderId="0" xfId="2" applyFont="1" applyFill="1" applyAlignment="1">
      <alignment horizontal="left" wrapText="1"/>
    </xf>
    <xf numFmtId="0" fontId="6" fillId="2" borderId="0" xfId="2" applyFont="1" applyFill="1" applyAlignment="1">
      <alignment horizontal="right" wrapText="1"/>
    </xf>
    <xf numFmtId="3" fontId="6" fillId="2" borderId="1" xfId="2" applyNumberFormat="1" applyFont="1" applyFill="1" applyBorder="1" applyAlignment="1">
      <alignment wrapText="1"/>
    </xf>
    <xf numFmtId="0" fontId="6" fillId="2" borderId="1" xfId="2" applyFont="1" applyFill="1" applyBorder="1" applyAlignment="1">
      <alignment wrapText="1"/>
    </xf>
    <xf numFmtId="0" fontId="4" fillId="2" borderId="0" xfId="2" applyFont="1" applyFill="1" applyAlignment="1">
      <alignment wrapText="1"/>
    </xf>
    <xf numFmtId="0" fontId="4" fillId="2" borderId="0" xfId="0" applyFont="1" applyFill="1"/>
    <xf numFmtId="164" fontId="0" fillId="2" borderId="0" xfId="0" applyNumberFormat="1" applyFill="1"/>
    <xf numFmtId="0" fontId="6" fillId="2" borderId="0" xfId="2" quotePrefix="1" applyFont="1" applyFill="1" applyAlignment="1">
      <alignment horizontal="left"/>
    </xf>
    <xf numFmtId="0" fontId="8" fillId="2" borderId="0" xfId="2" applyFont="1" applyFill="1" applyAlignment="1">
      <alignment wrapText="1"/>
    </xf>
    <xf numFmtId="0" fontId="4" fillId="2" borderId="0" xfId="2" applyFont="1" applyFill="1" applyAlignment="1">
      <alignment horizontal="left"/>
    </xf>
    <xf numFmtId="0" fontId="8" fillId="2" borderId="0" xfId="2" applyFont="1" applyFill="1" applyAlignment="1">
      <alignment horizontal="left" vertical="top"/>
    </xf>
    <xf numFmtId="0" fontId="6" fillId="0" borderId="0" xfId="2" applyFont="1"/>
    <xf numFmtId="0" fontId="7" fillId="2" borderId="0" xfId="2" applyFont="1" applyFill="1"/>
    <xf numFmtId="0" fontId="4" fillId="2" borderId="0" xfId="3" applyFont="1" applyFill="1"/>
    <xf numFmtId="0" fontId="8" fillId="2" borderId="0" xfId="3" applyFont="1" applyFill="1"/>
    <xf numFmtId="0" fontId="13" fillId="3" borderId="0" xfId="6" applyFont="1" applyFill="1"/>
    <xf numFmtId="0" fontId="13" fillId="3" borderId="0" xfId="6" applyFont="1" applyFill="1" applyAlignment="1">
      <alignment wrapText="1"/>
    </xf>
    <xf numFmtId="0" fontId="11" fillId="3" borderId="0" xfId="6" applyFill="1"/>
    <xf numFmtId="0" fontId="11" fillId="3" borderId="0" xfId="6" applyFill="1" applyAlignment="1">
      <alignment horizontal="right" indent="1"/>
    </xf>
    <xf numFmtId="0" fontId="14" fillId="3" borderId="0" xfId="6" applyFont="1" applyFill="1"/>
    <xf numFmtId="0" fontId="11" fillId="3" borderId="0" xfId="6" applyFill="1" applyAlignment="1">
      <alignment horizontal="right" wrapText="1"/>
    </xf>
    <xf numFmtId="9" fontId="0" fillId="2" borderId="0" xfId="4" applyFont="1" applyFill="1"/>
    <xf numFmtId="1" fontId="6" fillId="2" borderId="0" xfId="2" applyNumberFormat="1" applyFont="1" applyFill="1" applyAlignment="1">
      <alignment horizontal="right"/>
    </xf>
    <xf numFmtId="0" fontId="17" fillId="2" borderId="0" xfId="2" applyFont="1" applyFill="1"/>
    <xf numFmtId="0" fontId="16" fillId="2" borderId="0" xfId="2" applyFont="1" applyFill="1"/>
    <xf numFmtId="2" fontId="0" fillId="2" borderId="0" xfId="0" applyNumberFormat="1" applyFill="1"/>
    <xf numFmtId="0" fontId="11" fillId="3" borderId="0" xfId="6" applyFill="1" applyAlignment="1">
      <alignment horizontal="left" wrapText="1"/>
    </xf>
    <xf numFmtId="0" fontId="11" fillId="3" borderId="0" xfId="6" applyFill="1" applyAlignment="1">
      <alignment horizontal="left" vertical="top" wrapText="1"/>
    </xf>
    <xf numFmtId="0" fontId="8" fillId="2" borderId="0" xfId="2" applyFont="1" applyFill="1" applyAlignment="1">
      <alignment horizontal="left" vertical="top" wrapText="1"/>
    </xf>
    <xf numFmtId="1" fontId="3" fillId="2" borderId="0" xfId="2" applyNumberFormat="1" applyFill="1"/>
    <xf numFmtId="3" fontId="8" fillId="2" borderId="0" xfId="2" applyNumberFormat="1" applyFont="1" applyFill="1" applyAlignment="1">
      <alignment horizontal="left" vertical="center" wrapText="1"/>
    </xf>
    <xf numFmtId="3" fontId="8" fillId="2" borderId="0" xfId="2" applyNumberFormat="1" applyFont="1" applyFill="1" applyAlignment="1">
      <alignment horizontal="left" vertical="top" wrapText="1"/>
    </xf>
    <xf numFmtId="0" fontId="8" fillId="2" borderId="0" xfId="2" applyFont="1" applyFill="1" applyAlignment="1">
      <alignment horizontal="left" wrapText="1"/>
    </xf>
    <xf numFmtId="0" fontId="18" fillId="0" borderId="0" xfId="14"/>
    <xf numFmtId="0" fontId="19" fillId="0" borderId="0" xfId="15"/>
    <xf numFmtId="0" fontId="18" fillId="0" borderId="0" xfId="14" applyAlignment="1">
      <alignment horizontal="left" vertical="top" wrapText="1"/>
    </xf>
    <xf numFmtId="0" fontId="18" fillId="0" borderId="0" xfId="14" applyAlignment="1">
      <alignment horizontal="left" vertical="top"/>
    </xf>
    <xf numFmtId="0" fontId="12" fillId="0" borderId="0" xfId="14" applyFont="1" applyAlignment="1">
      <alignment horizontal="left" wrapText="1"/>
    </xf>
    <xf numFmtId="0" fontId="22" fillId="0" borderId="0" xfId="14" applyFont="1"/>
    <xf numFmtId="0" fontId="18" fillId="0" borderId="0" xfId="0" applyFont="1"/>
    <xf numFmtId="0" fontId="12" fillId="0" borderId="0" xfId="0" applyFont="1" applyAlignment="1">
      <alignment wrapText="1"/>
    </xf>
    <xf numFmtId="0" fontId="18" fillId="0" borderId="0" xfId="0" applyFont="1" applyAlignment="1">
      <alignment wrapText="1"/>
    </xf>
    <xf numFmtId="3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 wrapText="1"/>
    </xf>
    <xf numFmtId="165" fontId="12" fillId="0" borderId="0" xfId="0" applyNumberFormat="1" applyFont="1" applyAlignment="1">
      <alignment wrapText="1"/>
    </xf>
    <xf numFmtId="0" fontId="6" fillId="2" borderId="0" xfId="2" applyFont="1" applyFill="1" applyAlignment="1">
      <alignment horizontal="left" wrapText="1" indent="1"/>
    </xf>
    <xf numFmtId="3" fontId="6" fillId="2" borderId="0" xfId="2" applyNumberFormat="1" applyFont="1" applyFill="1" applyAlignment="1">
      <alignment horizontal="left" wrapText="1" indent="1"/>
    </xf>
    <xf numFmtId="0" fontId="21" fillId="0" borderId="0" xfId="0" applyFont="1"/>
    <xf numFmtId="0" fontId="6" fillId="0" borderId="0" xfId="0" applyFont="1"/>
    <xf numFmtId="0" fontId="18" fillId="0" borderId="0" xfId="14" quotePrefix="1" applyAlignment="1">
      <alignment horizontal="left" vertical="top" wrapText="1"/>
    </xf>
    <xf numFmtId="3" fontId="8" fillId="2" borderId="0" xfId="2" applyNumberFormat="1" applyFont="1" applyFill="1" applyAlignment="1">
      <alignment vertical="top" wrapText="1"/>
    </xf>
    <xf numFmtId="0" fontId="4" fillId="2" borderId="0" xfId="0" applyFont="1" applyFill="1" applyAlignment="1">
      <alignment horizontal="right"/>
    </xf>
    <xf numFmtId="9" fontId="6" fillId="2" borderId="0" xfId="4" applyFont="1" applyFill="1" applyAlignment="1">
      <alignment horizontal="right" wrapText="1"/>
    </xf>
    <xf numFmtId="166" fontId="6" fillId="2" borderId="0" xfId="5" applyNumberFormat="1" applyFont="1" applyFill="1"/>
    <xf numFmtId="0" fontId="12" fillId="0" borderId="0" xfId="0" applyFont="1" applyAlignment="1">
      <alignment horizontal="left" wrapText="1"/>
    </xf>
    <xf numFmtId="0" fontId="23" fillId="0" borderId="0" xfId="1" applyFont="1"/>
    <xf numFmtId="0" fontId="23" fillId="0" borderId="0" xfId="1" applyFont="1" applyAlignment="1">
      <alignment horizontal="left" wrapText="1"/>
    </xf>
    <xf numFmtId="0" fontId="23" fillId="2" borderId="0" xfId="1" applyFont="1" applyFill="1" applyAlignment="1">
      <alignment wrapText="1"/>
    </xf>
    <xf numFmtId="0" fontId="18" fillId="0" borderId="0" xfId="0" applyFont="1" applyAlignment="1">
      <alignment horizontal="left" wrapText="1"/>
    </xf>
    <xf numFmtId="0" fontId="22" fillId="0" borderId="0" xfId="14" applyFont="1" applyAlignment="1">
      <alignment wrapText="1"/>
    </xf>
    <xf numFmtId="0" fontId="24" fillId="0" borderId="0" xfId="14" applyFont="1" applyAlignment="1">
      <alignment wrapText="1"/>
    </xf>
    <xf numFmtId="0" fontId="18" fillId="0" borderId="0" xfId="14" applyAlignment="1">
      <alignment wrapText="1"/>
    </xf>
    <xf numFmtId="0" fontId="21" fillId="0" borderId="0" xfId="14" applyFont="1" applyAlignment="1">
      <alignment wrapText="1"/>
    </xf>
    <xf numFmtId="166" fontId="6" fillId="2" borderId="0" xfId="5" applyNumberFormat="1" applyFont="1" applyFill="1" applyAlignment="1">
      <alignment horizontal="right"/>
    </xf>
    <xf numFmtId="3" fontId="5" fillId="2" borderId="0" xfId="2" applyNumberFormat="1" applyFont="1" applyFill="1"/>
    <xf numFmtId="3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0" fontId="6" fillId="4" borderId="0" xfId="0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3" fontId="18" fillId="0" borderId="0" xfId="0" applyNumberFormat="1" applyFont="1" applyAlignment="1">
      <alignment horizontal="right" wrapText="1"/>
    </xf>
    <xf numFmtId="0" fontId="0" fillId="5" borderId="0" xfId="0" applyFill="1"/>
    <xf numFmtId="0" fontId="25" fillId="5" borderId="0" xfId="0" applyFont="1" applyFill="1" applyAlignment="1">
      <alignment horizontal="right" vertical="center" wrapText="1"/>
    </xf>
    <xf numFmtId="0" fontId="25" fillId="0" borderId="0" xfId="0" applyFont="1" applyAlignment="1">
      <alignment horizontal="right" vertical="center" wrapText="1"/>
    </xf>
    <xf numFmtId="0" fontId="26" fillId="0" borderId="0" xfId="0" applyFont="1" applyAlignment="1">
      <alignment horizontal="right" vertical="center"/>
    </xf>
    <xf numFmtId="0" fontId="27" fillId="0" borderId="0" xfId="0" applyFont="1" applyAlignment="1">
      <alignment vertical="center" wrapText="1"/>
    </xf>
    <xf numFmtId="0" fontId="28" fillId="0" borderId="0" xfId="0" applyFont="1" applyAlignment="1">
      <alignment vertical="center"/>
    </xf>
    <xf numFmtId="0" fontId="26" fillId="5" borderId="0" xfId="0" applyFont="1" applyFill="1" applyAlignment="1">
      <alignment horizontal="right" vertical="center" wrapText="1"/>
    </xf>
    <xf numFmtId="9" fontId="6" fillId="2" borderId="0" xfId="4" applyFont="1" applyFill="1" applyAlignment="1">
      <alignment horizontal="right"/>
    </xf>
    <xf numFmtId="166" fontId="6" fillId="2" borderId="0" xfId="5" applyNumberFormat="1" applyFont="1" applyFill="1" applyAlignment="1">
      <alignment horizontal="right" indent="3"/>
    </xf>
    <xf numFmtId="0" fontId="4" fillId="2" borderId="2" xfId="2" applyFont="1" applyFill="1" applyBorder="1" applyAlignment="1">
      <alignment wrapText="1"/>
    </xf>
    <xf numFmtId="0" fontId="4" fillId="2" borderId="2" xfId="2" applyFont="1" applyFill="1" applyBorder="1" applyAlignment="1">
      <alignment horizontal="right" wrapText="1"/>
    </xf>
    <xf numFmtId="0" fontId="5" fillId="0" borderId="0" xfId="2" applyFont="1"/>
    <xf numFmtId="3" fontId="6" fillId="2" borderId="0" xfId="0" applyNumberFormat="1" applyFont="1" applyFill="1"/>
    <xf numFmtId="1" fontId="6" fillId="2" borderId="0" xfId="0" applyNumberFormat="1" applyFont="1" applyFill="1" applyAlignment="1">
      <alignment horizontal="right"/>
    </xf>
    <xf numFmtId="0" fontId="9" fillId="2" borderId="0" xfId="2" applyFont="1" applyFill="1"/>
    <xf numFmtId="0" fontId="6" fillId="2" borderId="0" xfId="0" applyFont="1" applyFill="1"/>
    <xf numFmtId="3" fontId="6" fillId="2" borderId="0" xfId="0" applyNumberFormat="1" applyFont="1" applyFill="1" applyAlignment="1">
      <alignment wrapText="1"/>
    </xf>
    <xf numFmtId="0" fontId="30" fillId="2" borderId="0" xfId="2" applyFont="1" applyFill="1"/>
    <xf numFmtId="0" fontId="6" fillId="2" borderId="0" xfId="2" quotePrefix="1" applyFont="1" applyFill="1"/>
    <xf numFmtId="3" fontId="6" fillId="6" borderId="0" xfId="2" applyNumberFormat="1" applyFont="1" applyFill="1"/>
    <xf numFmtId="3" fontId="6" fillId="2" borderId="0" xfId="5" applyNumberFormat="1" applyFont="1" applyFill="1" applyAlignment="1">
      <alignment horizontal="right"/>
    </xf>
    <xf numFmtId="3" fontId="6" fillId="0" borderId="0" xfId="5" applyNumberFormat="1" applyFont="1" applyAlignment="1">
      <alignment horizontal="right"/>
    </xf>
    <xf numFmtId="165" fontId="12" fillId="0" borderId="0" xfId="0" applyNumberFormat="1" applyFont="1" applyAlignment="1">
      <alignment horizontal="right" wrapText="1"/>
    </xf>
    <xf numFmtId="0" fontId="11" fillId="3" borderId="0" xfId="6" applyFill="1" applyAlignment="1">
      <alignment horizontal="left" wrapText="1"/>
    </xf>
    <xf numFmtId="0" fontId="8" fillId="2" borderId="0" xfId="3" applyFont="1" applyFill="1"/>
    <xf numFmtId="0" fontId="13" fillId="3" borderId="0" xfId="6" applyFont="1" applyFill="1" applyAlignment="1">
      <alignment horizontal="left" vertical="top" wrapText="1"/>
    </xf>
    <xf numFmtId="0" fontId="11" fillId="3" borderId="0" xfId="6" applyFill="1" applyAlignment="1">
      <alignment horizontal="left" vertical="top" wrapText="1"/>
    </xf>
    <xf numFmtId="166" fontId="8" fillId="2" borderId="0" xfId="2" applyNumberFormat="1" applyFont="1" applyFill="1" applyAlignment="1">
      <alignment horizontal="left" vertical="top" wrapText="1"/>
    </xf>
    <xf numFmtId="0" fontId="5" fillId="2" borderId="0" xfId="2" applyFont="1" applyFill="1"/>
    <xf numFmtId="43" fontId="8" fillId="2" borderId="0" xfId="2" applyNumberFormat="1" applyFont="1" applyFill="1" applyAlignment="1">
      <alignment horizontal="left" vertical="top" wrapText="1"/>
    </xf>
    <xf numFmtId="0" fontId="8" fillId="2" borderId="0" xfId="2" applyFont="1" applyFill="1" applyAlignment="1">
      <alignment horizontal="left" vertical="top" wrapText="1"/>
    </xf>
    <xf numFmtId="0" fontId="4" fillId="2" borderId="0" xfId="2" applyFont="1" applyFill="1" applyAlignment="1">
      <alignment horizontal="center"/>
    </xf>
    <xf numFmtId="0" fontId="6" fillId="2" borderId="0" xfId="2" applyFont="1" applyFill="1"/>
    <xf numFmtId="0" fontId="9" fillId="2" borderId="0" xfId="2" applyFont="1" applyFill="1" applyAlignment="1">
      <alignment horizontal="center"/>
    </xf>
    <xf numFmtId="0" fontId="8" fillId="2" borderId="0" xfId="2" applyFont="1" applyFill="1"/>
    <xf numFmtId="3" fontId="8" fillId="2" borderId="0" xfId="2" applyNumberFormat="1" applyFont="1" applyFill="1" applyAlignment="1">
      <alignment horizontal="left" vertical="top" wrapText="1"/>
    </xf>
    <xf numFmtId="0" fontId="0" fillId="2" borderId="0" xfId="0" applyFill="1"/>
  </cellXfs>
  <cellStyles count="17">
    <cellStyle name="Comma" xfId="5" builtinId="3"/>
    <cellStyle name="Hyperlink" xfId="1" builtinId="8"/>
    <cellStyle name="Hyperlink 2" xfId="9" xr:uid="{00000000-0005-0000-0000-000009000000}"/>
    <cellStyle name="Hyperlink 2 2" xfId="16" xr:uid="{00000000-0005-0000-0000-000010000000}"/>
    <cellStyle name="Hyperlink 3" xfId="8" xr:uid="{00000000-0005-0000-0000-000008000000}"/>
    <cellStyle name="Normal" xfId="0" builtinId="0"/>
    <cellStyle name="Normal 2" xfId="6" xr:uid="{00000000-0005-0000-0000-000006000000}"/>
    <cellStyle name="Normal 2 2" xfId="11" xr:uid="{00000000-0005-0000-0000-00000B000000}"/>
    <cellStyle name="Normal 2 2 2" xfId="14" xr:uid="{00000000-0005-0000-0000-00000E000000}"/>
    <cellStyle name="Normal 2 3" xfId="10" xr:uid="{00000000-0005-0000-0000-00000A000000}"/>
    <cellStyle name="Normal 3" xfId="15" xr:uid="{00000000-0005-0000-0000-00000F000000}"/>
    <cellStyle name="Normal 4" xfId="12" xr:uid="{00000000-0005-0000-0000-00000C000000}"/>
    <cellStyle name="Normal_MAPPA Annual Report tables 11-12 v 12-13" xfId="2" xr:uid="{00000000-0005-0000-0000-000002000000}"/>
    <cellStyle name="Normal_MAPPA Annual Report tables 2012-13 v1" xfId="3" xr:uid="{00000000-0005-0000-0000-000003000000}"/>
    <cellStyle name="Percent" xfId="4" builtinId="5"/>
    <cellStyle name="Percent 2" xfId="13" xr:uid="{00000000-0005-0000-0000-00000D000000}"/>
    <cellStyle name="Percent 3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notes4" displayName="notes4" ref="A4:B22" totalsRowShown="0">
  <tableColumns count="2">
    <tableColumn id="1" xr3:uid="{00000000-0010-0000-0000-000001000000}" name="Note"/>
    <tableColumn id="2" xr3:uid="{00000000-0010-0000-0000-000002000000}" name="Descriptio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v.uk/government/organisations/ministry-of-justice/about/media-enquiries" TargetMode="External"/><Relationship Id="rId1" Type="http://schemas.openxmlformats.org/officeDocument/2006/relationships/hyperlink" Target="https://www.gov.uk/government/collections/offender-management-statistics-quarterly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2"/>
  <sheetViews>
    <sheetView showGridLines="0" tabSelected="1" workbookViewId="0"/>
  </sheetViews>
  <sheetFormatPr defaultColWidth="14.6328125" defaultRowHeight="15.5"/>
  <cols>
    <col min="1" max="1" width="229.90625" style="57" customWidth="1"/>
    <col min="2" max="4" width="14.6328125" style="57" customWidth="1"/>
    <col min="5" max="16384" width="14.6328125" style="57"/>
  </cols>
  <sheetData>
    <row r="1" spans="1:1" ht="21" customHeight="1">
      <c r="A1" s="83" t="s">
        <v>0</v>
      </c>
    </row>
    <row r="2" spans="1:1" ht="34.25" customHeight="1">
      <c r="A2" s="84" t="s">
        <v>1</v>
      </c>
    </row>
    <row r="3" spans="1:1">
      <c r="A3" s="85" t="s">
        <v>2</v>
      </c>
    </row>
    <row r="4" spans="1:1">
      <c r="A4" s="86" t="s">
        <v>3</v>
      </c>
    </row>
    <row r="5" spans="1:1" ht="34.25" customHeight="1">
      <c r="A5" s="84" t="s">
        <v>4</v>
      </c>
    </row>
    <row r="6" spans="1:1" ht="15" customHeight="1">
      <c r="A6" s="85" t="s">
        <v>5</v>
      </c>
    </row>
    <row r="7" spans="1:1" ht="34.25" customHeight="1">
      <c r="A7" s="84" t="s">
        <v>6</v>
      </c>
    </row>
    <row r="8" spans="1:1">
      <c r="A8" s="85" t="s">
        <v>7</v>
      </c>
    </row>
    <row r="9" spans="1:1" ht="34.25" customHeight="1">
      <c r="A9" s="84" t="s">
        <v>8</v>
      </c>
    </row>
    <row r="10" spans="1:1">
      <c r="A10" s="85" t="s">
        <v>9</v>
      </c>
    </row>
    <row r="11" spans="1:1" ht="34.25" customHeight="1">
      <c r="A11" s="84" t="s">
        <v>10</v>
      </c>
    </row>
    <row r="12" spans="1:1" ht="15" customHeight="1">
      <c r="A12" s="85" t="s">
        <v>11</v>
      </c>
    </row>
    <row r="13" spans="1:1" ht="34.25" customHeight="1">
      <c r="A13" s="84" t="s">
        <v>12</v>
      </c>
    </row>
    <row r="14" spans="1:1">
      <c r="A14" s="85" t="s">
        <v>13</v>
      </c>
    </row>
    <row r="15" spans="1:1">
      <c r="A15" s="85" t="s">
        <v>14</v>
      </c>
    </row>
    <row r="16" spans="1:1">
      <c r="A16" s="85" t="s">
        <v>15</v>
      </c>
    </row>
    <row r="17" spans="1:1">
      <c r="A17" s="85" t="s">
        <v>16</v>
      </c>
    </row>
    <row r="18" spans="1:1" ht="34.25" customHeight="1">
      <c r="A18" s="84" t="s">
        <v>17</v>
      </c>
    </row>
    <row r="19" spans="1:1">
      <c r="A19" s="85" t="s">
        <v>18</v>
      </c>
    </row>
    <row r="20" spans="1:1" ht="34.25" customHeight="1">
      <c r="A20" s="84" t="s">
        <v>19</v>
      </c>
    </row>
    <row r="21" spans="1:1">
      <c r="A21" s="85" t="s">
        <v>20</v>
      </c>
    </row>
    <row r="22" spans="1:1" ht="34.25" customHeight="1">
      <c r="A22" s="84" t="s">
        <v>21</v>
      </c>
    </row>
    <row r="23" spans="1:1" ht="31.25" customHeight="1">
      <c r="A23" s="85" t="s">
        <v>22</v>
      </c>
    </row>
    <row r="24" spans="1:1">
      <c r="A24" s="85" t="s">
        <v>23</v>
      </c>
    </row>
    <row r="25" spans="1:1">
      <c r="A25" s="85" t="s">
        <v>24</v>
      </c>
    </row>
    <row r="26" spans="1:1" ht="34.25" customHeight="1">
      <c r="A26" s="84" t="s">
        <v>25</v>
      </c>
    </row>
    <row r="27" spans="1:1">
      <c r="A27" s="85" t="s">
        <v>26</v>
      </c>
    </row>
    <row r="28" spans="1:1">
      <c r="A28" s="86" t="s">
        <v>27</v>
      </c>
    </row>
    <row r="29" spans="1:1" ht="34.25" customHeight="1">
      <c r="A29" s="84" t="s">
        <v>28</v>
      </c>
    </row>
    <row r="30" spans="1:1">
      <c r="A30" s="85" t="s">
        <v>29</v>
      </c>
    </row>
    <row r="31" spans="1:1" ht="34.25" customHeight="1">
      <c r="A31" s="84" t="s">
        <v>30</v>
      </c>
    </row>
    <row r="32" spans="1:1">
      <c r="A32" s="85" t="s">
        <v>31</v>
      </c>
    </row>
  </sheetData>
  <hyperlinks>
    <hyperlink ref="A4" r:id="rId1" display="Link to 'Offender Management Statistics Quarterly' (opens in a new window)" xr:uid="{00000000-0004-0000-0000-000000000000}"/>
    <hyperlink ref="A28" r:id="rId2" xr:uid="{00000000-0004-0000-0000-000001000000}"/>
  </hyperlinks>
  <pageMargins left="0.70000000000000007" right="0.70000000000000007" top="0.75" bottom="0.75" header="0.3" footer="0.3"/>
  <pageSetup paperSize="9" fitToWidth="0" fitToHeight="0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4"/>
  <sheetViews>
    <sheetView showGridLines="0" zoomScaleNormal="100" workbookViewId="0"/>
  </sheetViews>
  <sheetFormatPr defaultColWidth="9.08984375" defaultRowHeight="15.5"/>
  <cols>
    <col min="1" max="1" width="13.6328125" style="38" customWidth="1"/>
    <col min="2" max="2" width="172.08984375" style="38" customWidth="1"/>
    <col min="3" max="4" width="9.08984375" style="15" customWidth="1"/>
    <col min="5" max="16384" width="9.08984375" style="15"/>
  </cols>
  <sheetData>
    <row r="1" spans="1:2" ht="15.65" customHeight="1">
      <c r="A1" s="37" t="s">
        <v>32</v>
      </c>
    </row>
    <row r="2" spans="1:2">
      <c r="A2" s="63" t="s">
        <v>33</v>
      </c>
      <c r="B2" s="63"/>
    </row>
    <row r="3" spans="1:2" ht="15.65" customHeight="1">
      <c r="A3" s="78" t="s">
        <v>34</v>
      </c>
      <c r="B3" s="78" t="s">
        <v>35</v>
      </c>
    </row>
    <row r="4" spans="1:2" ht="25.25" customHeight="1">
      <c r="A4" s="80" t="str">
        <f>HYPERLINK("#'Notes'!A1", "Notes")</f>
        <v>Notes</v>
      </c>
      <c r="B4" s="82" t="s">
        <v>36</v>
      </c>
    </row>
    <row r="5" spans="1:2" s="16" customFormat="1">
      <c r="A5" s="79" t="str">
        <f>HYPERLINK("#'Table 1'!A1","Table 1")</f>
        <v>Table 1</v>
      </c>
      <c r="B5" s="16" t="str">
        <f>'Table 1'!A1</f>
        <v>Table 1: MAPPA-eligible offenders on 31 March [note 1] [note 2] [note 3] [note 4]</v>
      </c>
    </row>
    <row r="6" spans="1:2" s="16" customFormat="1">
      <c r="A6" s="79" t="str">
        <f>HYPERLINK("#'Table 2'!A1","Table 2")</f>
        <v>Table 2</v>
      </c>
      <c r="B6" s="16" t="str">
        <f>'Table 2'!A1</f>
        <v>Table 2: Level 2 and Level 3 MAPPA offenders by Sex, Ethnicity and Age on 31 March 2026 [note 5]</v>
      </c>
    </row>
    <row r="7" spans="1:2" s="16" customFormat="1">
      <c r="A7" s="79" t="str">
        <f>HYPERLINK("#'Table 3!A1","Table 3")</f>
        <v>Table 3</v>
      </c>
      <c r="B7" s="16" t="str">
        <f>'Table 3'!A1</f>
        <v>Table 3: Category 1 offenders per 100,000 members of the population aged 10 or over on 31 March [note 8]</v>
      </c>
    </row>
    <row r="8" spans="1:2" s="16" customFormat="1">
      <c r="A8" s="81" t="str">
        <f>HYPERLINK("#'Table 4!A1","Table 4")</f>
        <v>Table 4</v>
      </c>
      <c r="B8" s="16" t="str">
        <f>'Table 4'!A1</f>
        <v>Table 4: MAPPA-eligible offenders in Level 2 and Level 3 by category (yearly total) [note 2] [note 9]</v>
      </c>
    </row>
    <row r="9" spans="1:2" s="16" customFormat="1">
      <c r="A9" s="81" t="str">
        <f>HYPERLINK("#'Table 5a!A1","Table 5a")</f>
        <v>Table 5a</v>
      </c>
      <c r="B9" s="16" t="str">
        <f>'Table 5a'!A1</f>
        <v xml:space="preserve">Table 5a: Number of Category 1 offenders who were either cautioned or convicted for breaches of the notification requirement </v>
      </c>
    </row>
    <row r="10" spans="1:2" s="16" customFormat="1">
      <c r="A10" s="81" t="str">
        <f>HYPERLINK("#'Table 5b!A1","Table 5b")</f>
        <v>Table 5b</v>
      </c>
      <c r="B10" s="16" t="str">
        <f>'Table 5b'!A1</f>
        <v>Table 5b: Category 1 offenders managed at Level 2 and Level 3 cautioned or convicted for breaches of the notification requirement, 2025/26 [note 13]</v>
      </c>
    </row>
    <row r="11" spans="1:2" s="16" customFormat="1" ht="17.399999999999999" customHeight="1">
      <c r="A11" s="81" t="str">
        <f>HYPERLINK("#'Table 6!A1","Table 6")</f>
        <v>Table 6</v>
      </c>
      <c r="B11" s="15" t="str">
        <f>'Table 6'!A1</f>
        <v xml:space="preserve">Table 6: Sexual Offences Prevention Orders (SOPOs), Sexual Harm Prevention Orders (SHPOs), Notification Orders (NOs) and Foreign Travel Orders (FTOs) imposed by the courts </v>
      </c>
    </row>
    <row r="12" spans="1:2" s="16" customFormat="1">
      <c r="A12" s="81" t="str">
        <f>HYPERLINK("#'Table 7a!A1","Table 7a")</f>
        <v>Table 7a</v>
      </c>
      <c r="B12" s="16" t="str">
        <f>'Table 7a'!A1</f>
        <v>Table 7a: Offenders managed at Level 2 and Level 3 returned to custody for a breach of licence.</v>
      </c>
    </row>
    <row r="13" spans="1:2" s="16" customFormat="1">
      <c r="A13" s="81" t="str">
        <f>HYPERLINK("#'Table 7b!A1","Table 7b")</f>
        <v>Table 7b</v>
      </c>
      <c r="B13" s="16" t="str">
        <f>'Table 7b'!A1</f>
        <v>Table 7b: Offenders managed at Level 2 and Level 3 returned to custody for a breach of licence, 2025/26 [note 2]</v>
      </c>
    </row>
    <row r="14" spans="1:2" s="16" customFormat="1">
      <c r="A14" s="81" t="str">
        <f>HYPERLINK("#'Table 7c!A1","Table 7c")</f>
        <v>Table 7c</v>
      </c>
      <c r="B14" s="16" t="str">
        <f>'Table 7c'!A1</f>
        <v>Table 7c: Category 1 offenders managed at Level 2 and Level 3 sent to custody for breach of SOPO/SHPO</v>
      </c>
    </row>
    <row r="15" spans="1:2" s="16" customFormat="1">
      <c r="A15" s="81" t="str">
        <f>HYPERLINK("#'Table 7d!A1","Table 7d")</f>
        <v>Table 7d</v>
      </c>
      <c r="B15" s="16" t="str">
        <f>'Table 7d'!A1</f>
        <v>Table 7d: Category 1 offenders managed at Level 2 and Level 3 sent to custody for breach of SOPO/SHPO, 2025/26</v>
      </c>
    </row>
    <row r="16" spans="1:2" s="16" customFormat="1">
      <c r="A16" s="81" t="str">
        <f>HYPERLINK("#'Table 8!A1","Table 8")</f>
        <v>Table 8</v>
      </c>
      <c r="B16" s="16" t="str">
        <f>'Table 8'!A1</f>
        <v>Table 8: MAPPA-eligible offenders charged with a Serious Further Offence by management level</v>
      </c>
    </row>
    <row r="17" spans="1:2" s="16" customFormat="1">
      <c r="A17" s="81" t="str">
        <f>HYPERLINK("#'Table 9a'!A1","Table 9a")</f>
        <v>Table 9a</v>
      </c>
      <c r="B17" s="16" t="str">
        <f>'Table 9a'!A1</f>
        <v>Table 9a: MAPPA-eligible offenders charged with a Serious Further Offence by category of offender  in 2025/26 [note 1] [note 2]</v>
      </c>
    </row>
    <row r="18" spans="1:2" s="16" customFormat="1">
      <c r="A18" s="81" t="str">
        <f>HYPERLINK("#'Table 9b'!A1","Table 9b")</f>
        <v>Table 9b</v>
      </c>
      <c r="B18" s="16" t="str">
        <f>'Table 9b'!A1</f>
        <v>Table 9b: Outcomes of Serious Further Offence charges in 2025/26 [note 2]</v>
      </c>
    </row>
    <row r="21" spans="1:2" ht="15" customHeight="1">
      <c r="A21" s="119"/>
      <c r="B21" s="118"/>
    </row>
    <row r="22" spans="1:2" ht="15" customHeight="1">
      <c r="A22" s="120"/>
      <c r="B22" s="118"/>
    </row>
    <row r="23" spans="1:2">
      <c r="A23" s="51"/>
      <c r="B23" s="51"/>
    </row>
    <row r="24" spans="1:2">
      <c r="A24" s="39"/>
      <c r="B24" s="51"/>
    </row>
    <row r="25" spans="1:2" ht="28.5" customHeight="1">
      <c r="A25" s="120"/>
      <c r="B25" s="118"/>
    </row>
    <row r="26" spans="1:2" ht="9.75" customHeight="1">
      <c r="A26" s="51"/>
      <c r="B26" s="51"/>
    </row>
    <row r="27" spans="1:2">
      <c r="A27" s="39"/>
      <c r="B27" s="40"/>
    </row>
    <row r="28" spans="1:2" ht="24" customHeight="1">
      <c r="A28" s="117"/>
      <c r="B28" s="118"/>
    </row>
    <row r="29" spans="1:2">
      <c r="A29" s="50"/>
      <c r="B29" s="50"/>
    </row>
    <row r="30" spans="1:2">
      <c r="A30" s="39"/>
      <c r="B30" s="41"/>
    </row>
    <row r="31" spans="1:2">
      <c r="A31" s="42"/>
      <c r="B31" s="41"/>
    </row>
    <row r="32" spans="1:2">
      <c r="A32" s="42"/>
      <c r="B32" s="41"/>
    </row>
    <row r="33" spans="1:2">
      <c r="A33" s="42"/>
      <c r="B33" s="41"/>
    </row>
    <row r="34" spans="1:2">
      <c r="A34" s="42"/>
      <c r="B34" s="41"/>
    </row>
    <row r="35" spans="1:2">
      <c r="A35" s="42"/>
      <c r="B35" s="41"/>
    </row>
    <row r="36" spans="1:2">
      <c r="A36" s="42"/>
      <c r="B36" s="50"/>
    </row>
    <row r="37" spans="1:2">
      <c r="A37" s="44"/>
      <c r="B37" s="50"/>
    </row>
    <row r="38" spans="1:2">
      <c r="A38" s="39"/>
      <c r="B38" s="41"/>
    </row>
    <row r="39" spans="1:2">
      <c r="A39" s="117"/>
      <c r="B39" s="118"/>
    </row>
    <row r="40" spans="1:2">
      <c r="A40" s="43"/>
      <c r="B40" s="41"/>
    </row>
    <row r="41" spans="1:2">
      <c r="A41" s="41"/>
      <c r="B41" s="41"/>
    </row>
    <row r="42" spans="1:2" ht="27.65" customHeight="1">
      <c r="A42" s="117"/>
      <c r="B42" s="118"/>
    </row>
    <row r="43" spans="1:2" ht="15" customHeight="1">
      <c r="A43" s="117"/>
      <c r="B43" s="118"/>
    </row>
    <row r="44" spans="1:2">
      <c r="A44" s="117"/>
      <c r="B44" s="118"/>
    </row>
  </sheetData>
  <mergeCells count="8">
    <mergeCell ref="A44:B44"/>
    <mergeCell ref="A39:B39"/>
    <mergeCell ref="A21:B21"/>
    <mergeCell ref="A22:B22"/>
    <mergeCell ref="A25:B25"/>
    <mergeCell ref="A43:B43"/>
    <mergeCell ref="A28:B28"/>
    <mergeCell ref="A42:B42"/>
  </mergeCells>
  <hyperlinks>
    <hyperlink ref="A6" location="'Table 1b'!A1" display="Table 1b" xr:uid="{00000000-0004-0000-0100-000000000000}"/>
    <hyperlink ref="A7" location="'Table 3'!A1" display="Table 3" xr:uid="{00000000-0004-0000-0100-000001000000}"/>
    <hyperlink ref="A8" location="'Table 4'!A1" display="Table 4" xr:uid="{00000000-0004-0000-0100-000002000000}"/>
    <hyperlink ref="A9" location="'Table 5a'!A1" display="Table 5a" xr:uid="{00000000-0004-0000-0100-000003000000}"/>
    <hyperlink ref="A10" location="'Table 5b'!A1" display="Table 5b" xr:uid="{00000000-0004-0000-0100-000004000000}"/>
    <hyperlink ref="A11" location="'Table 6'!A1" display="Table 6" xr:uid="{00000000-0004-0000-0100-000005000000}"/>
    <hyperlink ref="A12" location="'Table 7a'!A1" display="Table 7a" xr:uid="{00000000-0004-0000-0100-000006000000}"/>
    <hyperlink ref="A13" location="'Table 7b'!A1" display="Table 7b" xr:uid="{00000000-0004-0000-0100-000007000000}"/>
    <hyperlink ref="A14" location="'Table 7c'!A1" display="Table 7c" xr:uid="{00000000-0004-0000-0100-000008000000}"/>
    <hyperlink ref="A15" location="'Table 7d'!A1" display="Table 7d" xr:uid="{00000000-0004-0000-0100-000009000000}"/>
    <hyperlink ref="A16" location="'Table 8'!A1" display="Table 8" xr:uid="{00000000-0004-0000-0100-00000A000000}"/>
  </hyperlinks>
  <pageMargins left="0.74803149606299213" right="0.74803149606299213" top="0.98425196850393704" bottom="0.98425196850393704" header="0.51181102362204722" footer="0.51181102362204722"/>
  <pageSetup paperSize="9" scale="73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3"/>
  <sheetViews>
    <sheetView showGridLines="0" workbookViewId="0"/>
  </sheetViews>
  <sheetFormatPr defaultColWidth="14.6328125" defaultRowHeight="15.5"/>
  <cols>
    <col min="1" max="1" width="16.453125" style="57" customWidth="1"/>
    <col min="2" max="2" width="229.90625" style="57" customWidth="1"/>
    <col min="3" max="5" width="14.6328125" style="57" customWidth="1"/>
    <col min="6" max="16384" width="14.6328125" style="57"/>
  </cols>
  <sheetData>
    <row r="1" spans="1:12" s="58" customFormat="1" ht="21" customHeight="1">
      <c r="A1" s="62" t="s">
        <v>36</v>
      </c>
      <c r="B1" s="57"/>
    </row>
    <row r="2" spans="1:12" s="58" customFormat="1" ht="15.65" customHeight="1">
      <c r="A2" s="57" t="s">
        <v>33</v>
      </c>
      <c r="B2" s="57"/>
    </row>
    <row r="3" spans="1:12" s="58" customFormat="1" ht="15.65" customHeight="1">
      <c r="A3" s="79" t="str">
        <f>HYPERLINK("#'Contents'!A1", "Link to Contents tab")</f>
        <v>Link to Contents tab</v>
      </c>
      <c r="B3" s="57"/>
    </row>
    <row r="4" spans="1:12" s="58" customFormat="1" ht="15.65" customHeight="1">
      <c r="A4" s="61" t="s">
        <v>37</v>
      </c>
      <c r="B4" s="61" t="s">
        <v>38</v>
      </c>
    </row>
    <row r="5" spans="1:12" s="58" customFormat="1">
      <c r="A5" s="59" t="s">
        <v>39</v>
      </c>
      <c r="B5" s="59" t="s">
        <v>40</v>
      </c>
    </row>
    <row r="6" spans="1:12" s="58" customFormat="1">
      <c r="A6" s="59" t="s">
        <v>41</v>
      </c>
      <c r="B6" s="59" t="s">
        <v>42</v>
      </c>
    </row>
    <row r="7" spans="1:12" s="58" customFormat="1" ht="17" customHeight="1">
      <c r="A7" s="59" t="s">
        <v>43</v>
      </c>
      <c r="B7" s="60" t="s">
        <v>44</v>
      </c>
    </row>
    <row r="8" spans="1:12" s="58" customFormat="1" ht="17" customHeight="1">
      <c r="A8" s="59" t="s">
        <v>45</v>
      </c>
      <c r="B8" s="60" t="s">
        <v>190</v>
      </c>
    </row>
    <row r="9" spans="1:12" s="58" customFormat="1" ht="15.65" customHeight="1">
      <c r="A9" s="59" t="s">
        <v>46</v>
      </c>
      <c r="B9" s="57" t="s">
        <v>47</v>
      </c>
    </row>
    <row r="10" spans="1:12" s="58" customFormat="1">
      <c r="A10" s="59" t="s">
        <v>48</v>
      </c>
      <c r="B10" s="73" t="s">
        <v>49</v>
      </c>
    </row>
    <row r="11" spans="1:12" s="58" customFormat="1">
      <c r="A11" s="59" t="s">
        <v>50</v>
      </c>
      <c r="B11" s="59" t="s">
        <v>51</v>
      </c>
    </row>
    <row r="12" spans="1:12" s="58" customFormat="1" ht="15" customHeight="1">
      <c r="A12" s="59" t="s">
        <v>52</v>
      </c>
      <c r="B12" s="59" t="s">
        <v>192</v>
      </c>
    </row>
    <row r="13" spans="1:12" s="58" customFormat="1">
      <c r="A13" s="59" t="s">
        <v>53</v>
      </c>
      <c r="B13" s="60" t="s">
        <v>191</v>
      </c>
    </row>
    <row r="14" spans="1:12" s="58" customFormat="1">
      <c r="A14" s="59" t="s">
        <v>54</v>
      </c>
      <c r="B14" s="60" t="s">
        <v>55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</row>
    <row r="15" spans="1:12" s="58" customFormat="1" ht="15.65" customHeight="1">
      <c r="A15" s="59" t="s">
        <v>56</v>
      </c>
      <c r="B15" s="57" t="s">
        <v>57</v>
      </c>
    </row>
    <row r="16" spans="1:12" s="58" customFormat="1" ht="15.65" customHeight="1">
      <c r="A16" s="59" t="s">
        <v>58</v>
      </c>
      <c r="B16" s="57" t="s">
        <v>59</v>
      </c>
    </row>
    <row r="17" spans="1:7" s="58" customFormat="1" ht="15.65" customHeight="1">
      <c r="A17" s="59" t="s">
        <v>60</v>
      </c>
      <c r="B17" s="57" t="s">
        <v>61</v>
      </c>
    </row>
    <row r="18" spans="1:7">
      <c r="A18" s="59" t="s">
        <v>62</v>
      </c>
      <c r="B18" s="57" t="s">
        <v>63</v>
      </c>
    </row>
    <row r="19" spans="1:7">
      <c r="A19" s="59" t="s">
        <v>64</v>
      </c>
      <c r="B19" s="57" t="s">
        <v>65</v>
      </c>
    </row>
    <row r="20" spans="1:7">
      <c r="A20" s="59" t="s">
        <v>66</v>
      </c>
      <c r="B20" s="57" t="s">
        <v>67</v>
      </c>
      <c r="C20" s="54"/>
      <c r="D20" s="54"/>
      <c r="E20" s="54"/>
      <c r="F20" s="54"/>
      <c r="G20" s="54"/>
    </row>
    <row r="21" spans="1:7">
      <c r="A21" s="59" t="s">
        <v>68</v>
      </c>
      <c r="B21" s="57" t="s">
        <v>69</v>
      </c>
      <c r="C21" s="55"/>
      <c r="D21" s="55"/>
      <c r="E21" s="55"/>
      <c r="F21" s="55"/>
      <c r="G21" s="55"/>
    </row>
    <row r="22" spans="1:7">
      <c r="C22" s="52"/>
      <c r="D22" s="52"/>
      <c r="E22" s="52"/>
    </row>
    <row r="23" spans="1:7">
      <c r="B23" s="52"/>
      <c r="C23" s="52"/>
      <c r="D23" s="52"/>
      <c r="E23" s="52"/>
    </row>
    <row r="24" spans="1:7">
      <c r="B24" s="52"/>
      <c r="C24" s="52"/>
      <c r="D24" s="52"/>
      <c r="E24" s="52"/>
    </row>
    <row r="25" spans="1:7">
      <c r="B25" s="52"/>
      <c r="C25" s="52"/>
      <c r="D25" s="52"/>
      <c r="E25" s="52"/>
    </row>
    <row r="26" spans="1:7">
      <c r="B26" s="52"/>
      <c r="C26" s="52"/>
      <c r="D26" s="52"/>
      <c r="E26" s="52"/>
    </row>
    <row r="27" spans="1:7">
      <c r="B27" s="52"/>
    </row>
    <row r="28" spans="1:7">
      <c r="B28" s="52"/>
    </row>
    <row r="29" spans="1:7">
      <c r="B29" s="52"/>
    </row>
    <row r="30" spans="1:7">
      <c r="B30" s="52"/>
    </row>
    <row r="31" spans="1:7">
      <c r="B31" s="52"/>
    </row>
    <row r="32" spans="1:7">
      <c r="B32" s="52"/>
    </row>
    <row r="33" spans="2:2">
      <c r="B33" s="52"/>
    </row>
  </sheetData>
  <pageMargins left="0.70000000000000007" right="0.70000000000000007" top="0.75" bottom="0.75" header="0.3" footer="0.3"/>
  <pageSetup paperSize="0" fitToWidth="0" fitToHeight="0" orientation="portrait" horizontalDpi="0" verticalDpi="0" copies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AC46"/>
  <sheetViews>
    <sheetView showGridLines="0" zoomScaleNormal="100" workbookViewId="0"/>
  </sheetViews>
  <sheetFormatPr defaultColWidth="13.90625" defaultRowHeight="16.5" customHeight="1"/>
  <cols>
    <col min="1" max="1" width="11.36328125" style="2" customWidth="1"/>
    <col min="2" max="9" width="15.36328125" style="2" customWidth="1"/>
    <col min="10" max="21" width="14.6328125" style="2" customWidth="1"/>
    <col min="22" max="23" width="13.90625" style="2" customWidth="1"/>
    <col min="24" max="16384" width="13.90625" style="2"/>
  </cols>
  <sheetData>
    <row r="1" spans="1:29" ht="16.5" customHeight="1">
      <c r="A1" s="1" t="s">
        <v>70</v>
      </c>
    </row>
    <row r="2" spans="1:29" ht="16.5" customHeight="1">
      <c r="A2" s="63" t="s">
        <v>33</v>
      </c>
    </row>
    <row r="4" spans="1:29" ht="16.5" customHeight="1">
      <c r="A4" s="79" t="str">
        <f>HYPERLINK("#'Contents'!A1", "Link to Contents tab")</f>
        <v>Link to Contents tab</v>
      </c>
    </row>
    <row r="5" spans="1:29" ht="16.5" customHeight="1">
      <c r="A5" s="72" t="s">
        <v>71</v>
      </c>
    </row>
    <row r="6" spans="1:29" s="6" customFormat="1" ht="47" customHeight="1">
      <c r="A6" s="64" t="s">
        <v>72</v>
      </c>
      <c r="B6" s="64" t="s">
        <v>73</v>
      </c>
      <c r="C6" s="116">
        <v>39172</v>
      </c>
      <c r="D6" s="116">
        <v>39538</v>
      </c>
      <c r="E6" s="116">
        <v>39903</v>
      </c>
      <c r="F6" s="116">
        <v>40268</v>
      </c>
      <c r="G6" s="116">
        <v>40633</v>
      </c>
      <c r="H6" s="116">
        <v>40999</v>
      </c>
      <c r="I6" s="116">
        <v>41364</v>
      </c>
      <c r="J6" s="116">
        <v>41729</v>
      </c>
      <c r="K6" s="116">
        <v>42094</v>
      </c>
      <c r="L6" s="116">
        <v>42460</v>
      </c>
      <c r="M6" s="116">
        <v>42825</v>
      </c>
      <c r="N6" s="116">
        <v>43190</v>
      </c>
      <c r="O6" s="116">
        <v>43555</v>
      </c>
      <c r="P6" s="116">
        <v>43921</v>
      </c>
      <c r="Q6" s="116">
        <v>44286</v>
      </c>
      <c r="R6" s="116">
        <v>44651</v>
      </c>
      <c r="S6" s="116">
        <v>45016</v>
      </c>
      <c r="T6" s="116">
        <v>45382</v>
      </c>
      <c r="U6" s="116">
        <v>45747</v>
      </c>
      <c r="V6" s="116" t="s">
        <v>74</v>
      </c>
      <c r="AA6" s="96"/>
      <c r="AB6" s="96"/>
    </row>
    <row r="7" spans="1:29" s="6" customFormat="1" ht="25.25" customHeight="1">
      <c r="A7" s="65" t="s">
        <v>75</v>
      </c>
      <c r="B7" s="65" t="s">
        <v>76</v>
      </c>
      <c r="C7" s="20" t="s">
        <v>77</v>
      </c>
      <c r="D7" s="20" t="s">
        <v>77</v>
      </c>
      <c r="E7" s="11">
        <v>44920</v>
      </c>
      <c r="F7" s="11">
        <v>48879</v>
      </c>
      <c r="G7" s="11">
        <v>52212</v>
      </c>
      <c r="H7" s="11">
        <v>55704</v>
      </c>
      <c r="I7" s="11">
        <v>60096</v>
      </c>
      <c r="J7" s="66">
        <v>65083</v>
      </c>
      <c r="K7" s="66">
        <v>68214</v>
      </c>
      <c r="L7" s="66">
        <v>71905</v>
      </c>
      <c r="M7" s="66">
        <v>76794</v>
      </c>
      <c r="N7" s="66">
        <v>80983</v>
      </c>
      <c r="O7" s="66">
        <v>82921</v>
      </c>
      <c r="P7" s="66">
        <f>SUM(P8:P10)</f>
        <v>84530</v>
      </c>
      <c r="Q7" s="66">
        <v>86799</v>
      </c>
      <c r="R7" s="66">
        <v>89438</v>
      </c>
      <c r="S7" s="66">
        <v>91040</v>
      </c>
      <c r="T7" s="66">
        <v>93436</v>
      </c>
      <c r="U7" s="66">
        <v>97050</v>
      </c>
      <c r="V7" s="66">
        <v>102228</v>
      </c>
      <c r="AA7" s="96"/>
      <c r="AB7" s="97"/>
      <c r="AC7" s="97"/>
    </row>
    <row r="8" spans="1:29" s="6" customFormat="1" ht="16.5" customHeight="1">
      <c r="A8" s="65" t="s">
        <v>75</v>
      </c>
      <c r="B8" s="65" t="s">
        <v>78</v>
      </c>
      <c r="C8" s="11">
        <v>30416</v>
      </c>
      <c r="D8" s="11">
        <v>31392</v>
      </c>
      <c r="E8" s="11">
        <v>32347</v>
      </c>
      <c r="F8" s="11">
        <v>34939</v>
      </c>
      <c r="G8" s="11">
        <v>37225</v>
      </c>
      <c r="H8" s="11">
        <v>40345</v>
      </c>
      <c r="I8" s="11">
        <v>43567</v>
      </c>
      <c r="J8" s="66">
        <v>46102</v>
      </c>
      <c r="K8" s="66">
        <v>49466</v>
      </c>
      <c r="L8" s="66">
        <v>52770</v>
      </c>
      <c r="M8" s="66">
        <v>55236</v>
      </c>
      <c r="N8" s="66">
        <v>58637</v>
      </c>
      <c r="O8" s="66">
        <v>60294</v>
      </c>
      <c r="P8" s="66">
        <v>62435</v>
      </c>
      <c r="Q8" s="66">
        <v>64325</v>
      </c>
      <c r="R8" s="66">
        <v>66741</v>
      </c>
      <c r="S8" s="66">
        <v>68357</v>
      </c>
      <c r="T8" s="66">
        <v>70052</v>
      </c>
      <c r="U8" s="66">
        <v>73047</v>
      </c>
      <c r="V8" s="66">
        <v>76395</v>
      </c>
      <c r="AA8" s="96"/>
      <c r="AB8" s="97"/>
      <c r="AC8" s="97"/>
    </row>
    <row r="9" spans="1:29" s="6" customFormat="1" ht="16.5" customHeight="1">
      <c r="A9" s="65" t="s">
        <v>75</v>
      </c>
      <c r="B9" s="65" t="s">
        <v>79</v>
      </c>
      <c r="C9" s="11">
        <v>14921</v>
      </c>
      <c r="D9" s="11">
        <v>16249</v>
      </c>
      <c r="E9" s="11">
        <v>11689</v>
      </c>
      <c r="F9" s="11">
        <v>13307</v>
      </c>
      <c r="G9" s="11">
        <v>14508</v>
      </c>
      <c r="H9" s="11">
        <v>14947</v>
      </c>
      <c r="I9" s="11">
        <v>16140</v>
      </c>
      <c r="J9" s="66">
        <v>18649</v>
      </c>
      <c r="K9" s="66">
        <v>18493</v>
      </c>
      <c r="L9" s="66">
        <v>18847</v>
      </c>
      <c r="M9" s="66">
        <v>21209</v>
      </c>
      <c r="N9" s="66">
        <v>22056</v>
      </c>
      <c r="O9" s="66">
        <v>22268</v>
      </c>
      <c r="P9" s="66">
        <v>21764</v>
      </c>
      <c r="Q9" s="66">
        <v>22086</v>
      </c>
      <c r="R9" s="66">
        <v>22304</v>
      </c>
      <c r="S9" s="66">
        <v>21897</v>
      </c>
      <c r="T9" s="66">
        <v>22534</v>
      </c>
      <c r="U9" s="66">
        <v>23237</v>
      </c>
      <c r="V9" s="66">
        <v>25074</v>
      </c>
      <c r="AA9" s="96"/>
      <c r="AB9" s="97"/>
      <c r="AC9" s="97"/>
    </row>
    <row r="10" spans="1:29" s="6" customFormat="1" ht="16.5" customHeight="1">
      <c r="A10" s="65" t="s">
        <v>75</v>
      </c>
      <c r="B10" s="65" t="s">
        <v>80</v>
      </c>
      <c r="C10" s="11">
        <v>3132</v>
      </c>
      <c r="D10" s="11">
        <v>2569</v>
      </c>
      <c r="E10" s="11">
        <v>884</v>
      </c>
      <c r="F10" s="11">
        <v>633</v>
      </c>
      <c r="G10" s="11">
        <v>479</v>
      </c>
      <c r="H10" s="11">
        <v>412</v>
      </c>
      <c r="I10" s="11">
        <v>389</v>
      </c>
      <c r="J10" s="66">
        <v>332</v>
      </c>
      <c r="K10" s="66">
        <v>255</v>
      </c>
      <c r="L10" s="66">
        <v>288</v>
      </c>
      <c r="M10" s="66">
        <v>349</v>
      </c>
      <c r="N10" s="66">
        <v>290</v>
      </c>
      <c r="O10" s="66">
        <v>359</v>
      </c>
      <c r="P10" s="66">
        <v>331</v>
      </c>
      <c r="Q10" s="66">
        <v>388</v>
      </c>
      <c r="R10" s="66">
        <v>393</v>
      </c>
      <c r="S10" s="66">
        <v>540</v>
      </c>
      <c r="T10" s="66">
        <v>563</v>
      </c>
      <c r="U10" s="66">
        <v>557</v>
      </c>
      <c r="V10" s="66">
        <v>542</v>
      </c>
      <c r="AA10" s="96"/>
      <c r="AB10" s="97"/>
      <c r="AC10" s="97"/>
    </row>
    <row r="11" spans="1:29" s="6" customFormat="1" ht="16.5" customHeight="1">
      <c r="A11" s="65" t="s">
        <v>75</v>
      </c>
      <c r="B11" s="65" t="s">
        <v>81</v>
      </c>
      <c r="C11" s="67" t="s">
        <v>82</v>
      </c>
      <c r="D11" s="67" t="s">
        <v>82</v>
      </c>
      <c r="E11" s="67" t="s">
        <v>82</v>
      </c>
      <c r="F11" s="67" t="s">
        <v>82</v>
      </c>
      <c r="G11" s="67" t="s">
        <v>82</v>
      </c>
      <c r="H11" s="67" t="s">
        <v>82</v>
      </c>
      <c r="I11" s="67" t="s">
        <v>82</v>
      </c>
      <c r="J11" s="67" t="s">
        <v>82</v>
      </c>
      <c r="K11" s="67" t="s">
        <v>82</v>
      </c>
      <c r="L11" s="67" t="s">
        <v>82</v>
      </c>
      <c r="M11" s="67" t="s">
        <v>82</v>
      </c>
      <c r="N11" s="67" t="s">
        <v>82</v>
      </c>
      <c r="O11" s="67" t="s">
        <v>82</v>
      </c>
      <c r="P11" s="67" t="s">
        <v>82</v>
      </c>
      <c r="Q11" s="67" t="s">
        <v>82</v>
      </c>
      <c r="R11" s="67" t="s">
        <v>82</v>
      </c>
      <c r="S11" s="66">
        <v>246</v>
      </c>
      <c r="T11" s="66">
        <v>287</v>
      </c>
      <c r="U11" s="66">
        <v>209</v>
      </c>
      <c r="V11" s="66">
        <v>217</v>
      </c>
      <c r="AA11" s="96"/>
      <c r="AB11" s="97"/>
      <c r="AC11" s="97"/>
    </row>
    <row r="12" spans="1:29" s="6" customFormat="1" ht="25.25" customHeight="1">
      <c r="A12" s="65" t="s">
        <v>83</v>
      </c>
      <c r="B12" s="65" t="s">
        <v>76</v>
      </c>
      <c r="C12" s="20" t="s">
        <v>77</v>
      </c>
      <c r="D12" s="20" t="s">
        <v>77</v>
      </c>
      <c r="E12" s="20" t="s">
        <v>77</v>
      </c>
      <c r="F12" s="20" t="s">
        <v>77</v>
      </c>
      <c r="G12" s="20" t="s">
        <v>77</v>
      </c>
      <c r="H12" s="20" t="s">
        <v>77</v>
      </c>
      <c r="I12" s="20" t="s">
        <v>77</v>
      </c>
      <c r="J12" s="66">
        <v>63048</v>
      </c>
      <c r="K12" s="66">
        <v>66641</v>
      </c>
      <c r="L12" s="66">
        <v>70267</v>
      </c>
      <c r="M12" s="66">
        <v>75314</v>
      </c>
      <c r="N12" s="66">
        <v>79559</v>
      </c>
      <c r="O12" s="66">
        <v>81450</v>
      </c>
      <c r="P12" s="66">
        <v>83170</v>
      </c>
      <c r="Q12" s="66">
        <v>85410</v>
      </c>
      <c r="R12" s="66">
        <v>88050</v>
      </c>
      <c r="S12" s="66">
        <v>89489</v>
      </c>
      <c r="T12" s="66">
        <v>91873</v>
      </c>
      <c r="U12" s="66">
        <v>95639</v>
      </c>
      <c r="V12" s="66">
        <v>100894</v>
      </c>
      <c r="AA12" s="96"/>
      <c r="AB12" s="97"/>
      <c r="AC12" s="97"/>
    </row>
    <row r="13" spans="1:29" s="6" customFormat="1" ht="16.5" customHeight="1">
      <c r="A13" s="65" t="s">
        <v>83</v>
      </c>
      <c r="B13" s="65" t="s">
        <v>78</v>
      </c>
      <c r="C13" s="20" t="s">
        <v>77</v>
      </c>
      <c r="D13" s="20" t="s">
        <v>77</v>
      </c>
      <c r="E13" s="20" t="s">
        <v>77</v>
      </c>
      <c r="F13" s="66">
        <v>32965</v>
      </c>
      <c r="G13" s="66">
        <v>35665</v>
      </c>
      <c r="H13" s="66">
        <v>39142</v>
      </c>
      <c r="I13" s="67" t="s">
        <v>77</v>
      </c>
      <c r="J13" s="66">
        <v>45250</v>
      </c>
      <c r="K13" s="66">
        <v>48784</v>
      </c>
      <c r="L13" s="66">
        <v>51978</v>
      </c>
      <c r="M13" s="66">
        <v>54582</v>
      </c>
      <c r="N13" s="66">
        <v>57989</v>
      </c>
      <c r="O13" s="66">
        <v>59742</v>
      </c>
      <c r="P13" s="66">
        <v>61910</v>
      </c>
      <c r="Q13" s="66">
        <v>63827</v>
      </c>
      <c r="R13" s="66">
        <v>66265</v>
      </c>
      <c r="S13" s="66">
        <v>67892</v>
      </c>
      <c r="T13" s="66">
        <v>69618</v>
      </c>
      <c r="U13" s="66">
        <v>72668</v>
      </c>
      <c r="V13" s="66">
        <v>76043</v>
      </c>
      <c r="AA13" s="96"/>
      <c r="AB13" s="97"/>
      <c r="AC13" s="97"/>
    </row>
    <row r="14" spans="1:29" s="6" customFormat="1" ht="16.5" customHeight="1">
      <c r="A14" s="65" t="s">
        <v>83</v>
      </c>
      <c r="B14" s="65" t="s">
        <v>79</v>
      </c>
      <c r="C14" s="20" t="s">
        <v>77</v>
      </c>
      <c r="D14" s="20" t="s">
        <v>77</v>
      </c>
      <c r="E14" s="20" t="s">
        <v>77</v>
      </c>
      <c r="F14" s="67" t="s">
        <v>77</v>
      </c>
      <c r="G14" s="67" t="s">
        <v>77</v>
      </c>
      <c r="H14" s="67" t="s">
        <v>77</v>
      </c>
      <c r="I14" s="93">
        <v>15332</v>
      </c>
      <c r="J14" s="66">
        <v>17798</v>
      </c>
      <c r="K14" s="66">
        <v>17857</v>
      </c>
      <c r="L14" s="66">
        <v>18289</v>
      </c>
      <c r="M14" s="66">
        <v>20732</v>
      </c>
      <c r="N14" s="66">
        <v>21570</v>
      </c>
      <c r="O14" s="66">
        <v>21708</v>
      </c>
      <c r="P14" s="66">
        <f>P12-P13</f>
        <v>21260</v>
      </c>
      <c r="Q14" s="66">
        <f>Q12-Q13</f>
        <v>21583</v>
      </c>
      <c r="R14" s="66">
        <v>21785</v>
      </c>
      <c r="S14" s="66">
        <v>21440</v>
      </c>
      <c r="T14" s="66">
        <v>22056</v>
      </c>
      <c r="U14" s="66">
        <v>22864</v>
      </c>
      <c r="V14" s="66">
        <v>24724</v>
      </c>
      <c r="AA14" s="96"/>
      <c r="AB14" s="97"/>
      <c r="AC14" s="97"/>
    </row>
    <row r="15" spans="1:29" s="6" customFormat="1" ht="16.5" customHeight="1">
      <c r="A15" s="65" t="s">
        <v>83</v>
      </c>
      <c r="B15" s="65" t="s">
        <v>80</v>
      </c>
      <c r="C15" s="67" t="s">
        <v>82</v>
      </c>
      <c r="D15" s="67" t="s">
        <v>82</v>
      </c>
      <c r="E15" s="67" t="s">
        <v>82</v>
      </c>
      <c r="F15" s="67" t="s">
        <v>82</v>
      </c>
      <c r="G15" s="67" t="s">
        <v>82</v>
      </c>
      <c r="H15" s="67" t="s">
        <v>82</v>
      </c>
      <c r="I15" s="67" t="s">
        <v>82</v>
      </c>
      <c r="J15" s="67" t="s">
        <v>82</v>
      </c>
      <c r="K15" s="67" t="s">
        <v>82</v>
      </c>
      <c r="L15" s="67" t="s">
        <v>82</v>
      </c>
      <c r="M15" s="67" t="s">
        <v>82</v>
      </c>
      <c r="N15" s="67" t="s">
        <v>82</v>
      </c>
      <c r="O15" s="67" t="s">
        <v>82</v>
      </c>
      <c r="P15" s="67" t="s">
        <v>82</v>
      </c>
      <c r="Q15" s="67" t="s">
        <v>82</v>
      </c>
      <c r="R15" s="67" t="s">
        <v>82</v>
      </c>
      <c r="S15" s="67" t="s">
        <v>82</v>
      </c>
      <c r="T15" s="67" t="s">
        <v>82</v>
      </c>
      <c r="U15" s="67" t="s">
        <v>82</v>
      </c>
      <c r="V15" s="67" t="s">
        <v>82</v>
      </c>
      <c r="AA15" s="96"/>
      <c r="AB15" s="97"/>
      <c r="AC15" s="97"/>
    </row>
    <row r="16" spans="1:29" s="6" customFormat="1" ht="16.5" customHeight="1">
      <c r="A16" s="65" t="s">
        <v>83</v>
      </c>
      <c r="B16" s="65" t="s">
        <v>81</v>
      </c>
      <c r="C16" s="67" t="s">
        <v>82</v>
      </c>
      <c r="D16" s="67" t="s">
        <v>82</v>
      </c>
      <c r="E16" s="67" t="s">
        <v>82</v>
      </c>
      <c r="F16" s="67" t="s">
        <v>82</v>
      </c>
      <c r="G16" s="67" t="s">
        <v>82</v>
      </c>
      <c r="H16" s="67" t="s">
        <v>82</v>
      </c>
      <c r="I16" s="67" t="s">
        <v>82</v>
      </c>
      <c r="J16" s="67" t="s">
        <v>82</v>
      </c>
      <c r="K16" s="67" t="s">
        <v>82</v>
      </c>
      <c r="L16" s="67" t="s">
        <v>82</v>
      </c>
      <c r="M16" s="67" t="s">
        <v>82</v>
      </c>
      <c r="N16" s="67" t="s">
        <v>82</v>
      </c>
      <c r="O16" s="67" t="s">
        <v>82</v>
      </c>
      <c r="P16" s="67" t="s">
        <v>82</v>
      </c>
      <c r="Q16" s="67" t="s">
        <v>82</v>
      </c>
      <c r="R16" s="67" t="s">
        <v>82</v>
      </c>
      <c r="S16" s="66">
        <v>157</v>
      </c>
      <c r="T16" s="66">
        <v>199</v>
      </c>
      <c r="U16" s="66">
        <v>107</v>
      </c>
      <c r="V16" s="66">
        <v>127</v>
      </c>
      <c r="AA16" s="96"/>
      <c r="AB16" s="97"/>
      <c r="AC16" s="97"/>
    </row>
    <row r="17" spans="1:29" s="6" customFormat="1" ht="25.25" customHeight="1">
      <c r="A17" s="65" t="s">
        <v>84</v>
      </c>
      <c r="B17" s="65" t="s">
        <v>76</v>
      </c>
      <c r="C17" s="20" t="s">
        <v>77</v>
      </c>
      <c r="D17" s="20" t="s">
        <v>77</v>
      </c>
      <c r="E17" s="20" t="s">
        <v>77</v>
      </c>
      <c r="F17" s="20" t="s">
        <v>77</v>
      </c>
      <c r="G17" s="20" t="s">
        <v>77</v>
      </c>
      <c r="H17" s="20" t="s">
        <v>77</v>
      </c>
      <c r="I17" s="20" t="s">
        <v>77</v>
      </c>
      <c r="J17" s="66">
        <v>1877</v>
      </c>
      <c r="K17" s="66">
        <v>1452</v>
      </c>
      <c r="L17" s="66">
        <v>1503</v>
      </c>
      <c r="M17" s="66">
        <v>1326</v>
      </c>
      <c r="N17" s="66">
        <v>1276</v>
      </c>
      <c r="O17" s="66">
        <v>1331</v>
      </c>
      <c r="P17" s="66">
        <v>1202</v>
      </c>
      <c r="Q17" s="66">
        <v>1233</v>
      </c>
      <c r="R17" s="66">
        <v>1213</v>
      </c>
      <c r="S17" s="66">
        <v>1348</v>
      </c>
      <c r="T17" s="66">
        <v>1356</v>
      </c>
      <c r="U17" s="66">
        <v>1218</v>
      </c>
      <c r="V17" s="66">
        <v>1159</v>
      </c>
      <c r="AA17" s="96"/>
      <c r="AB17" s="97"/>
      <c r="AC17" s="97"/>
    </row>
    <row r="18" spans="1:29" s="6" customFormat="1" ht="16.25" customHeight="1">
      <c r="A18" s="65" t="s">
        <v>84</v>
      </c>
      <c r="B18" s="65" t="s">
        <v>78</v>
      </c>
      <c r="C18" s="20" t="s">
        <v>77</v>
      </c>
      <c r="D18" s="20" t="s">
        <v>77</v>
      </c>
      <c r="E18" s="20" t="s">
        <v>77</v>
      </c>
      <c r="F18" s="66">
        <v>1856</v>
      </c>
      <c r="G18" s="66">
        <v>1467</v>
      </c>
      <c r="H18" s="66">
        <v>1133</v>
      </c>
      <c r="I18" s="20" t="s">
        <v>77</v>
      </c>
      <c r="J18" s="66">
        <v>797</v>
      </c>
      <c r="K18" s="66">
        <v>645</v>
      </c>
      <c r="L18" s="66">
        <v>743</v>
      </c>
      <c r="M18" s="66">
        <v>609</v>
      </c>
      <c r="N18" s="66">
        <v>601</v>
      </c>
      <c r="O18" s="66">
        <v>511</v>
      </c>
      <c r="P18" s="66">
        <v>483</v>
      </c>
      <c r="Q18" s="66">
        <v>459</v>
      </c>
      <c r="R18" s="66">
        <v>419</v>
      </c>
      <c r="S18" s="66">
        <v>419</v>
      </c>
      <c r="T18" s="66">
        <v>384</v>
      </c>
      <c r="U18" s="66">
        <v>336</v>
      </c>
      <c r="V18" s="66">
        <v>313</v>
      </c>
      <c r="AA18" s="96"/>
      <c r="AB18" s="97"/>
      <c r="AC18" s="97"/>
    </row>
    <row r="19" spans="1:29" s="6" customFormat="1" ht="16.5" customHeight="1">
      <c r="A19" s="65" t="s">
        <v>84</v>
      </c>
      <c r="B19" s="65" t="s">
        <v>79</v>
      </c>
      <c r="C19" s="20" t="s">
        <v>77</v>
      </c>
      <c r="D19" s="20" t="s">
        <v>77</v>
      </c>
      <c r="E19" s="20" t="s">
        <v>77</v>
      </c>
      <c r="F19" s="67" t="s">
        <v>77</v>
      </c>
      <c r="G19" s="67" t="s">
        <v>77</v>
      </c>
      <c r="H19" s="67" t="s">
        <v>77</v>
      </c>
      <c r="I19" s="93">
        <v>763</v>
      </c>
      <c r="J19" s="11">
        <v>787</v>
      </c>
      <c r="K19" s="11">
        <v>582</v>
      </c>
      <c r="L19" s="11">
        <v>511</v>
      </c>
      <c r="M19" s="11">
        <v>439</v>
      </c>
      <c r="N19" s="11">
        <v>426</v>
      </c>
      <c r="O19" s="11">
        <v>504</v>
      </c>
      <c r="P19" s="11">
        <v>441</v>
      </c>
      <c r="Q19" s="11">
        <v>441</v>
      </c>
      <c r="R19" s="11">
        <v>450</v>
      </c>
      <c r="S19" s="11">
        <v>418</v>
      </c>
      <c r="T19" s="11">
        <v>419</v>
      </c>
      <c r="U19" s="11">
        <v>333</v>
      </c>
      <c r="V19" s="106">
        <v>324</v>
      </c>
      <c r="AA19" s="96"/>
      <c r="AB19" s="97"/>
      <c r="AC19" s="97"/>
    </row>
    <row r="20" spans="1:29" s="6" customFormat="1" ht="16.5" customHeight="1">
      <c r="A20" s="65" t="s">
        <v>84</v>
      </c>
      <c r="B20" s="65" t="s">
        <v>80</v>
      </c>
      <c r="C20" s="20" t="s">
        <v>77</v>
      </c>
      <c r="D20" s="20" t="s">
        <v>77</v>
      </c>
      <c r="E20" s="20" t="s">
        <v>77</v>
      </c>
      <c r="F20" s="66">
        <v>576</v>
      </c>
      <c r="G20" s="66">
        <v>438</v>
      </c>
      <c r="H20" s="66">
        <v>374</v>
      </c>
      <c r="I20" s="66">
        <v>354</v>
      </c>
      <c r="J20" s="11">
        <v>293</v>
      </c>
      <c r="K20" s="11">
        <v>225</v>
      </c>
      <c r="L20" s="11">
        <v>249</v>
      </c>
      <c r="M20" s="11">
        <v>278</v>
      </c>
      <c r="N20" s="11">
        <v>249</v>
      </c>
      <c r="O20" s="11">
        <v>316</v>
      </c>
      <c r="P20" s="11">
        <v>278</v>
      </c>
      <c r="Q20" s="11">
        <v>333</v>
      </c>
      <c r="R20" s="11">
        <v>344</v>
      </c>
      <c r="S20" s="11">
        <v>481</v>
      </c>
      <c r="T20" s="11">
        <v>510</v>
      </c>
      <c r="U20" s="11">
        <v>500</v>
      </c>
      <c r="V20" s="106">
        <v>484</v>
      </c>
      <c r="AA20" s="96"/>
      <c r="AB20" s="97"/>
      <c r="AC20" s="97"/>
    </row>
    <row r="21" spans="1:29" s="6" customFormat="1" ht="16.5" customHeight="1">
      <c r="A21" s="65" t="s">
        <v>84</v>
      </c>
      <c r="B21" s="65" t="s">
        <v>81</v>
      </c>
      <c r="C21" s="67" t="s">
        <v>82</v>
      </c>
      <c r="D21" s="67" t="s">
        <v>82</v>
      </c>
      <c r="E21" s="67" t="s">
        <v>82</v>
      </c>
      <c r="F21" s="67" t="s">
        <v>82</v>
      </c>
      <c r="G21" s="67" t="s">
        <v>82</v>
      </c>
      <c r="H21" s="67" t="s">
        <v>82</v>
      </c>
      <c r="I21" s="67" t="s">
        <v>82</v>
      </c>
      <c r="J21" s="67" t="s">
        <v>82</v>
      </c>
      <c r="K21" s="67" t="s">
        <v>82</v>
      </c>
      <c r="L21" s="67" t="s">
        <v>82</v>
      </c>
      <c r="M21" s="67" t="s">
        <v>82</v>
      </c>
      <c r="N21" s="67" t="s">
        <v>82</v>
      </c>
      <c r="O21" s="67" t="s">
        <v>82</v>
      </c>
      <c r="P21" s="67" t="s">
        <v>82</v>
      </c>
      <c r="Q21" s="67" t="s">
        <v>82</v>
      </c>
      <c r="R21" s="67" t="s">
        <v>82</v>
      </c>
      <c r="S21" s="11">
        <v>30</v>
      </c>
      <c r="T21" s="11">
        <v>43</v>
      </c>
      <c r="U21" s="11">
        <v>49</v>
      </c>
      <c r="V21" s="106">
        <v>38</v>
      </c>
      <c r="AA21" s="96"/>
      <c r="AB21" s="97"/>
      <c r="AC21" s="97"/>
    </row>
    <row r="22" spans="1:29" s="6" customFormat="1" ht="25.25" customHeight="1">
      <c r="A22" s="65" t="s">
        <v>85</v>
      </c>
      <c r="B22" s="65" t="s">
        <v>76</v>
      </c>
      <c r="C22" s="20" t="s">
        <v>77</v>
      </c>
      <c r="D22" s="20" t="s">
        <v>77</v>
      </c>
      <c r="E22" s="20" t="s">
        <v>77</v>
      </c>
      <c r="F22" s="20" t="s">
        <v>77</v>
      </c>
      <c r="G22" s="20" t="s">
        <v>77</v>
      </c>
      <c r="H22" s="20" t="s">
        <v>77</v>
      </c>
      <c r="I22" s="20" t="s">
        <v>77</v>
      </c>
      <c r="J22" s="66">
        <v>158</v>
      </c>
      <c r="K22" s="66">
        <v>121</v>
      </c>
      <c r="L22" s="66">
        <v>135</v>
      </c>
      <c r="M22" s="66">
        <v>154</v>
      </c>
      <c r="N22" s="66">
        <v>148</v>
      </c>
      <c r="O22" s="66">
        <v>140</v>
      </c>
      <c r="P22" s="66">
        <v>158</v>
      </c>
      <c r="Q22" s="66">
        <v>156</v>
      </c>
      <c r="R22" s="66">
        <v>175</v>
      </c>
      <c r="S22" s="66">
        <v>203</v>
      </c>
      <c r="T22" s="66">
        <v>207</v>
      </c>
      <c r="U22" s="66">
        <v>193</v>
      </c>
      <c r="V22" s="66">
        <v>175</v>
      </c>
      <c r="AA22" s="96"/>
      <c r="AB22" s="97"/>
      <c r="AC22" s="97"/>
    </row>
    <row r="23" spans="1:29" s="6" customFormat="1" ht="16.5" customHeight="1">
      <c r="A23" s="65" t="s">
        <v>85</v>
      </c>
      <c r="B23" s="65" t="s">
        <v>78</v>
      </c>
      <c r="C23" s="20" t="s">
        <v>77</v>
      </c>
      <c r="D23" s="20" t="s">
        <v>77</v>
      </c>
      <c r="E23" s="20" t="s">
        <v>77</v>
      </c>
      <c r="F23" s="66">
        <v>118</v>
      </c>
      <c r="G23" s="66">
        <v>93</v>
      </c>
      <c r="H23" s="65">
        <v>70</v>
      </c>
      <c r="I23" s="20" t="s">
        <v>77</v>
      </c>
      <c r="J23" s="11">
        <v>55</v>
      </c>
      <c r="K23" s="11">
        <v>37</v>
      </c>
      <c r="L23" s="11">
        <v>49</v>
      </c>
      <c r="M23" s="11">
        <v>45</v>
      </c>
      <c r="N23" s="11">
        <v>47</v>
      </c>
      <c r="O23" s="11">
        <v>41</v>
      </c>
      <c r="P23" s="11">
        <v>42</v>
      </c>
      <c r="Q23" s="11">
        <v>39</v>
      </c>
      <c r="R23" s="11">
        <v>57</v>
      </c>
      <c r="S23" s="11">
        <v>46</v>
      </c>
      <c r="T23" s="11">
        <v>50</v>
      </c>
      <c r="U23" s="11">
        <v>43</v>
      </c>
      <c r="V23" s="106">
        <v>39</v>
      </c>
      <c r="AA23" s="96"/>
      <c r="AB23" s="97"/>
      <c r="AC23" s="97"/>
    </row>
    <row r="24" spans="1:29" s="6" customFormat="1" ht="16.5" customHeight="1">
      <c r="A24" s="65" t="s">
        <v>85</v>
      </c>
      <c r="B24" s="65" t="s">
        <v>79</v>
      </c>
      <c r="C24" s="20" t="s">
        <v>77</v>
      </c>
      <c r="D24" s="20" t="s">
        <v>77</v>
      </c>
      <c r="E24" s="20" t="s">
        <v>77</v>
      </c>
      <c r="F24" s="67" t="s">
        <v>77</v>
      </c>
      <c r="G24" s="67" t="s">
        <v>77</v>
      </c>
      <c r="H24" s="67" t="s">
        <v>77</v>
      </c>
      <c r="I24" s="93">
        <v>45</v>
      </c>
      <c r="J24" s="11">
        <v>64</v>
      </c>
      <c r="K24" s="11">
        <v>54</v>
      </c>
      <c r="L24" s="11">
        <v>47</v>
      </c>
      <c r="M24" s="11">
        <v>38</v>
      </c>
      <c r="N24" s="11">
        <v>60</v>
      </c>
      <c r="O24" s="11">
        <v>56</v>
      </c>
      <c r="P24" s="11">
        <v>63</v>
      </c>
      <c r="Q24" s="11">
        <v>62</v>
      </c>
      <c r="R24" s="11">
        <v>69</v>
      </c>
      <c r="S24" s="11">
        <v>39</v>
      </c>
      <c r="T24" s="11">
        <v>59</v>
      </c>
      <c r="U24" s="11">
        <v>40</v>
      </c>
      <c r="V24" s="106">
        <v>26</v>
      </c>
      <c r="AA24" s="96"/>
      <c r="AB24" s="97"/>
      <c r="AC24" s="97"/>
    </row>
    <row r="25" spans="1:29" s="6" customFormat="1" ht="16.5" customHeight="1">
      <c r="A25" s="65" t="s">
        <v>85</v>
      </c>
      <c r="B25" s="65" t="s">
        <v>80</v>
      </c>
      <c r="C25" s="20" t="s">
        <v>77</v>
      </c>
      <c r="D25" s="20" t="s">
        <v>77</v>
      </c>
      <c r="E25" s="20" t="s">
        <v>77</v>
      </c>
      <c r="F25" s="66">
        <v>57</v>
      </c>
      <c r="G25" s="66">
        <v>41</v>
      </c>
      <c r="H25" s="65">
        <v>38</v>
      </c>
      <c r="I25" s="65">
        <v>35</v>
      </c>
      <c r="J25" s="11">
        <v>39</v>
      </c>
      <c r="K25" s="11">
        <v>30</v>
      </c>
      <c r="L25" s="11">
        <v>39</v>
      </c>
      <c r="M25" s="11">
        <v>71</v>
      </c>
      <c r="N25" s="11">
        <v>41</v>
      </c>
      <c r="O25" s="11">
        <v>43</v>
      </c>
      <c r="P25" s="11">
        <v>53</v>
      </c>
      <c r="Q25" s="11">
        <v>55</v>
      </c>
      <c r="R25" s="11">
        <v>49</v>
      </c>
      <c r="S25" s="11">
        <v>59</v>
      </c>
      <c r="T25" s="11">
        <v>53</v>
      </c>
      <c r="U25" s="11">
        <v>57</v>
      </c>
      <c r="V25" s="106">
        <v>58</v>
      </c>
      <c r="AA25" s="96"/>
      <c r="AB25" s="97"/>
      <c r="AC25" s="97"/>
    </row>
    <row r="26" spans="1:29" s="6" customFormat="1" ht="16.5" customHeight="1">
      <c r="A26" s="65" t="s">
        <v>85</v>
      </c>
      <c r="B26" s="65" t="s">
        <v>81</v>
      </c>
      <c r="C26" s="67" t="s">
        <v>82</v>
      </c>
      <c r="D26" s="67" t="s">
        <v>82</v>
      </c>
      <c r="E26" s="67" t="s">
        <v>82</v>
      </c>
      <c r="F26" s="67" t="s">
        <v>82</v>
      </c>
      <c r="G26" s="67" t="s">
        <v>82</v>
      </c>
      <c r="H26" s="67" t="s">
        <v>82</v>
      </c>
      <c r="I26" s="67" t="s">
        <v>82</v>
      </c>
      <c r="J26" s="67" t="s">
        <v>82</v>
      </c>
      <c r="K26" s="67" t="s">
        <v>82</v>
      </c>
      <c r="L26" s="67" t="s">
        <v>82</v>
      </c>
      <c r="M26" s="67" t="s">
        <v>82</v>
      </c>
      <c r="N26" s="67" t="s">
        <v>82</v>
      </c>
      <c r="O26" s="67" t="s">
        <v>82</v>
      </c>
      <c r="P26" s="67" t="s">
        <v>82</v>
      </c>
      <c r="Q26" s="67" t="s">
        <v>82</v>
      </c>
      <c r="R26" s="67" t="s">
        <v>82</v>
      </c>
      <c r="S26" s="11">
        <v>59</v>
      </c>
      <c r="T26" s="11">
        <v>45</v>
      </c>
      <c r="U26" s="11">
        <v>53</v>
      </c>
      <c r="V26" s="106">
        <v>52</v>
      </c>
      <c r="AA26" s="96"/>
      <c r="AB26" s="97"/>
      <c r="AC26" s="97"/>
    </row>
    <row r="27" spans="1:29" s="6" customFormat="1" ht="16.5" customHeight="1">
      <c r="AA27" s="98"/>
    </row>
    <row r="28" spans="1:29" s="6" customFormat="1" ht="16.5" customHeight="1">
      <c r="AA28" s="98"/>
    </row>
    <row r="29" spans="1:29" s="6" customFormat="1" ht="16.5" customHeight="1">
      <c r="AA29" s="99" t="s">
        <v>86</v>
      </c>
    </row>
    <row r="30" spans="1:29" s="6" customFormat="1" ht="16.5" customHeight="1"/>
    <row r="31" spans="1:29" s="6" customFormat="1" ht="16.5" customHeight="1">
      <c r="C31" s="89"/>
      <c r="D31" s="89"/>
      <c r="E31" s="89"/>
      <c r="F31" s="90"/>
      <c r="G31" s="91"/>
    </row>
    <row r="32" spans="1:29" ht="16.5" customHeight="1">
      <c r="C32" s="89"/>
      <c r="D32" s="92"/>
      <c r="E32" s="92"/>
      <c r="F32" s="91"/>
      <c r="G32" s="91"/>
    </row>
    <row r="33" spans="3:7" ht="16.5" customHeight="1">
      <c r="C33" s="89"/>
      <c r="D33" s="89"/>
      <c r="E33" s="90"/>
      <c r="F33" s="90"/>
      <c r="G33" s="89"/>
    </row>
    <row r="34" spans="3:7" ht="16.5" customHeight="1">
      <c r="C34" s="89"/>
      <c r="D34" s="89"/>
      <c r="E34" s="90"/>
      <c r="F34" s="90"/>
      <c r="G34" s="89"/>
    </row>
    <row r="35" spans="3:7" ht="16.5" customHeight="1">
      <c r="C35" s="89"/>
      <c r="D35" s="89"/>
      <c r="E35" s="90"/>
      <c r="F35" s="90"/>
      <c r="G35" s="89"/>
    </row>
    <row r="36" spans="3:7" ht="16.5" customHeight="1">
      <c r="C36" s="89"/>
      <c r="D36" s="89"/>
      <c r="E36" s="90"/>
      <c r="F36" s="90"/>
      <c r="G36" s="89"/>
    </row>
    <row r="37" spans="3:7" ht="16.5" customHeight="1">
      <c r="C37" s="89"/>
      <c r="D37" s="89"/>
      <c r="E37" s="90"/>
      <c r="F37" s="90"/>
      <c r="G37" s="89"/>
    </row>
    <row r="40" spans="3:7" ht="16.5" customHeight="1">
      <c r="D40" s="88"/>
      <c r="E40" s="88"/>
    </row>
    <row r="41" spans="3:7" ht="16.5" customHeight="1">
      <c r="D41" s="88"/>
      <c r="E41" s="88"/>
    </row>
    <row r="42" spans="3:7" ht="16.5" customHeight="1">
      <c r="D42" s="88"/>
      <c r="G42" s="88"/>
    </row>
    <row r="43" spans="3:7" ht="16.5" customHeight="1">
      <c r="D43" s="88"/>
      <c r="G43" s="88"/>
    </row>
    <row r="44" spans="3:7" ht="16.5" customHeight="1">
      <c r="D44" s="88"/>
      <c r="G44" s="88"/>
    </row>
    <row r="45" spans="3:7" ht="16.5" customHeight="1">
      <c r="D45" s="88"/>
      <c r="G45" s="88"/>
    </row>
    <row r="46" spans="3:7" ht="16.5" customHeight="1">
      <c r="D46" s="88"/>
      <c r="G46" s="88"/>
    </row>
  </sheetData>
  <pageMargins left="0.74803149606299213" right="0.74803149606299213" top="0.98425196850393704" bottom="0.98425196850393704" header="0.51181102362204722" footer="0.51181102362204722"/>
  <pageSetup paperSize="9" scale="7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0"/>
  <sheetViews>
    <sheetView showGridLines="0" zoomScaleNormal="100" workbookViewId="0"/>
  </sheetViews>
  <sheetFormatPr defaultColWidth="10.453125" defaultRowHeight="16.5" customHeight="1"/>
  <cols>
    <col min="1" max="1" width="21.90625" style="2" customWidth="1"/>
    <col min="2" max="2" width="24.6328125" style="2" customWidth="1"/>
    <col min="3" max="6" width="13.6328125" style="2" customWidth="1"/>
    <col min="7" max="7" width="20.6328125" style="2" customWidth="1"/>
    <col min="8" max="8" width="9.6328125" style="2" customWidth="1"/>
    <col min="9" max="10" width="10.453125" style="2" customWidth="1"/>
    <col min="11" max="11" width="13.36328125" style="2" customWidth="1"/>
    <col min="12" max="13" width="10.453125" style="2" customWidth="1"/>
    <col min="14" max="16384" width="10.453125" style="2"/>
  </cols>
  <sheetData>
    <row r="1" spans="1:9" ht="16.5" customHeight="1">
      <c r="A1" s="1" t="s">
        <v>185</v>
      </c>
      <c r="C1" s="6"/>
      <c r="D1" s="6"/>
      <c r="E1" s="6"/>
    </row>
    <row r="2" spans="1:9" ht="16.5" customHeight="1">
      <c r="A2" s="63" t="s">
        <v>33</v>
      </c>
      <c r="C2" s="6"/>
      <c r="D2" s="6"/>
      <c r="E2" s="6"/>
    </row>
    <row r="3" spans="1:9" ht="15.65" customHeight="1">
      <c r="A3" s="63"/>
      <c r="C3" s="6"/>
      <c r="D3" s="6"/>
      <c r="E3" s="6"/>
    </row>
    <row r="4" spans="1:9" ht="15.65" customHeight="1">
      <c r="A4" s="79" t="str">
        <f>HYPERLINK("#'Contents'!A1", "Link to Contents tab")</f>
        <v>Link to Contents tab</v>
      </c>
      <c r="B4" s="1"/>
      <c r="C4" s="6"/>
      <c r="D4" s="6"/>
      <c r="E4" s="6"/>
    </row>
    <row r="5" spans="1:9" s="6" customFormat="1" ht="16.25" customHeight="1">
      <c r="A5" s="72" t="s">
        <v>71</v>
      </c>
      <c r="C5" s="1"/>
      <c r="D5" s="1"/>
      <c r="E5" s="1"/>
      <c r="F5" s="1"/>
      <c r="G5" s="125"/>
      <c r="H5" s="126"/>
    </row>
    <row r="6" spans="1:9" s="6" customFormat="1" ht="47" customHeight="1">
      <c r="A6" s="1" t="s">
        <v>87</v>
      </c>
      <c r="B6" s="1" t="s">
        <v>88</v>
      </c>
      <c r="C6" s="3" t="s">
        <v>78</v>
      </c>
      <c r="D6" s="3" t="s">
        <v>79</v>
      </c>
      <c r="E6" s="3" t="s">
        <v>80</v>
      </c>
      <c r="F6" s="3" t="s">
        <v>81</v>
      </c>
      <c r="G6" s="3" t="s">
        <v>84</v>
      </c>
      <c r="H6" s="3" t="s">
        <v>85</v>
      </c>
    </row>
    <row r="7" spans="1:9" s="6" customFormat="1" ht="25.25" customHeight="1">
      <c r="A7" s="6" t="s">
        <v>186</v>
      </c>
      <c r="B7" s="23" t="s">
        <v>89</v>
      </c>
      <c r="C7" s="114">
        <v>340</v>
      </c>
      <c r="D7" s="114">
        <v>323</v>
      </c>
      <c r="E7" s="114">
        <v>490</v>
      </c>
      <c r="F7" s="114">
        <v>83</v>
      </c>
      <c r="G7" s="114">
        <v>1080</v>
      </c>
      <c r="H7" s="114">
        <v>156</v>
      </c>
    </row>
    <row r="8" spans="1:9" s="6" customFormat="1" ht="16.5" customHeight="1">
      <c r="A8" s="6" t="s">
        <v>186</v>
      </c>
      <c r="B8" s="23" t="s">
        <v>90</v>
      </c>
      <c r="C8" s="114">
        <v>9</v>
      </c>
      <c r="D8" s="114" t="s">
        <v>184</v>
      </c>
      <c r="E8" s="114">
        <v>46</v>
      </c>
      <c r="F8" s="114" t="s">
        <v>184</v>
      </c>
      <c r="G8" s="114">
        <v>75</v>
      </c>
      <c r="H8" s="114">
        <v>13</v>
      </c>
    </row>
    <row r="9" spans="1:9" s="6" customFormat="1" ht="16.5" customHeight="1">
      <c r="A9" s="6" t="s">
        <v>186</v>
      </c>
      <c r="B9" s="69" t="s">
        <v>91</v>
      </c>
      <c r="C9" s="114">
        <v>3</v>
      </c>
      <c r="D9" s="114" t="s">
        <v>184</v>
      </c>
      <c r="E9" s="114">
        <v>6</v>
      </c>
      <c r="F9" s="114" t="s">
        <v>184</v>
      </c>
      <c r="G9" s="114">
        <v>4</v>
      </c>
      <c r="H9" s="114">
        <v>6</v>
      </c>
    </row>
    <row r="10" spans="1:9" s="6" customFormat="1" ht="25.25" customHeight="1">
      <c r="A10" s="65" t="s">
        <v>92</v>
      </c>
      <c r="B10" s="70" t="s">
        <v>93</v>
      </c>
      <c r="C10" s="114">
        <v>14</v>
      </c>
      <c r="D10" s="114">
        <v>12</v>
      </c>
      <c r="E10" s="114">
        <v>20</v>
      </c>
      <c r="F10" s="114">
        <v>33</v>
      </c>
      <c r="G10" s="114">
        <v>53</v>
      </c>
      <c r="H10" s="114">
        <v>26</v>
      </c>
    </row>
    <row r="11" spans="1:9" s="6" customFormat="1" ht="16.5" customHeight="1">
      <c r="A11" s="6" t="s">
        <v>92</v>
      </c>
      <c r="B11" s="70" t="s">
        <v>94</v>
      </c>
      <c r="C11" s="114">
        <v>26</v>
      </c>
      <c r="D11" s="114">
        <v>41</v>
      </c>
      <c r="E11" s="114">
        <v>47</v>
      </c>
      <c r="F11" s="114">
        <v>6</v>
      </c>
      <c r="G11" s="114">
        <v>105</v>
      </c>
      <c r="H11" s="114">
        <v>15</v>
      </c>
    </row>
    <row r="12" spans="1:9" s="6" customFormat="1" ht="16.5" customHeight="1">
      <c r="A12" s="6" t="s">
        <v>92</v>
      </c>
      <c r="B12" s="23" t="s">
        <v>95</v>
      </c>
      <c r="C12" s="114">
        <v>17</v>
      </c>
      <c r="D12" s="114">
        <v>28</v>
      </c>
      <c r="E12" s="114">
        <v>35</v>
      </c>
      <c r="F12" s="114">
        <v>4</v>
      </c>
      <c r="G12" s="114">
        <v>71</v>
      </c>
      <c r="H12" s="114">
        <v>13</v>
      </c>
    </row>
    <row r="13" spans="1:9" s="6" customFormat="1" ht="16.5" customHeight="1">
      <c r="A13" s="6" t="s">
        <v>92</v>
      </c>
      <c r="B13" s="23" t="s">
        <v>96</v>
      </c>
      <c r="C13" s="114">
        <v>272</v>
      </c>
      <c r="D13" s="114">
        <v>254</v>
      </c>
      <c r="E13" s="114">
        <v>409</v>
      </c>
      <c r="F13" s="114">
        <v>40</v>
      </c>
      <c r="G13" s="114">
        <v>866</v>
      </c>
      <c r="H13" s="114">
        <v>109</v>
      </c>
    </row>
    <row r="14" spans="1:9" s="6" customFormat="1" ht="16.5" customHeight="1">
      <c r="A14" s="6" t="s">
        <v>92</v>
      </c>
      <c r="B14" s="23" t="s">
        <v>97</v>
      </c>
      <c r="C14" s="114">
        <v>7</v>
      </c>
      <c r="D14" s="114">
        <v>8</v>
      </c>
      <c r="E14" s="114">
        <v>13</v>
      </c>
      <c r="F14" s="114">
        <v>4</v>
      </c>
      <c r="G14" s="114">
        <v>24</v>
      </c>
      <c r="H14" s="114">
        <v>8</v>
      </c>
    </row>
    <row r="15" spans="1:9" s="6" customFormat="1" ht="16.5" customHeight="1">
      <c r="A15" s="6" t="s">
        <v>92</v>
      </c>
      <c r="B15" s="23" t="s">
        <v>98</v>
      </c>
      <c r="C15" s="114">
        <v>16</v>
      </c>
      <c r="D15" s="115">
        <v>7</v>
      </c>
      <c r="E15" s="115">
        <v>18</v>
      </c>
      <c r="F15" s="115">
        <v>3</v>
      </c>
      <c r="G15" s="115">
        <v>40</v>
      </c>
      <c r="H15" s="115">
        <v>4</v>
      </c>
      <c r="I15" s="35"/>
    </row>
    <row r="16" spans="1:9" s="6" customFormat="1" ht="25.25" customHeight="1">
      <c r="A16" s="6" t="s">
        <v>99</v>
      </c>
      <c r="B16" s="23" t="s">
        <v>100</v>
      </c>
      <c r="C16" s="114">
        <v>5</v>
      </c>
      <c r="D16" s="115">
        <v>14</v>
      </c>
      <c r="E16" s="115">
        <v>26</v>
      </c>
      <c r="F16" s="115">
        <v>0</v>
      </c>
      <c r="G16" s="115">
        <v>37</v>
      </c>
      <c r="H16" s="115">
        <v>8</v>
      </c>
      <c r="I16" s="35"/>
    </row>
    <row r="17" spans="1:11" s="6" customFormat="1" ht="16.5" customHeight="1">
      <c r="A17" s="6" t="s">
        <v>99</v>
      </c>
      <c r="B17" s="23" t="s">
        <v>101</v>
      </c>
      <c r="C17" s="114">
        <v>24</v>
      </c>
      <c r="D17" s="115">
        <v>28</v>
      </c>
      <c r="E17" s="115">
        <v>72</v>
      </c>
      <c r="F17" s="115">
        <v>12</v>
      </c>
      <c r="G17" s="115">
        <v>116</v>
      </c>
      <c r="H17" s="115">
        <v>20</v>
      </c>
      <c r="I17" s="35"/>
    </row>
    <row r="18" spans="1:11" s="6" customFormat="1" ht="16.5" customHeight="1">
      <c r="A18" s="6" t="s">
        <v>99</v>
      </c>
      <c r="B18" s="23" t="s">
        <v>102</v>
      </c>
      <c r="C18" s="114">
        <v>26</v>
      </c>
      <c r="D18" s="115">
        <v>37</v>
      </c>
      <c r="E18" s="115">
        <v>59</v>
      </c>
      <c r="F18" s="115">
        <v>13</v>
      </c>
      <c r="G18" s="115">
        <v>115</v>
      </c>
      <c r="H18" s="115">
        <v>20</v>
      </c>
      <c r="I18" s="35"/>
    </row>
    <row r="19" spans="1:11" s="6" customFormat="1" ht="16.5" customHeight="1">
      <c r="A19" s="6" t="s">
        <v>99</v>
      </c>
      <c r="B19" s="23" t="s">
        <v>103</v>
      </c>
      <c r="C19" s="114">
        <v>32</v>
      </c>
      <c r="D19" s="115">
        <v>36</v>
      </c>
      <c r="E19" s="115">
        <v>74</v>
      </c>
      <c r="F19" s="115">
        <v>14</v>
      </c>
      <c r="G19" s="115">
        <v>140</v>
      </c>
      <c r="H19" s="115">
        <v>16</v>
      </c>
      <c r="I19" s="35"/>
      <c r="K19" s="23"/>
    </row>
    <row r="20" spans="1:11" s="6" customFormat="1" ht="16.5" customHeight="1">
      <c r="A20" s="6" t="s">
        <v>99</v>
      </c>
      <c r="B20" s="23" t="s">
        <v>104</v>
      </c>
      <c r="C20" s="114">
        <v>104</v>
      </c>
      <c r="D20" s="115">
        <v>113</v>
      </c>
      <c r="E20" s="115">
        <v>162</v>
      </c>
      <c r="F20" s="115">
        <v>23</v>
      </c>
      <c r="G20" s="115">
        <v>361</v>
      </c>
      <c r="H20" s="115">
        <v>41</v>
      </c>
      <c r="I20" s="35"/>
      <c r="K20" s="23"/>
    </row>
    <row r="21" spans="1:11" s="6" customFormat="1" ht="16.5" customHeight="1">
      <c r="A21" s="6" t="s">
        <v>99</v>
      </c>
      <c r="B21" s="23" t="s">
        <v>105</v>
      </c>
      <c r="C21" s="114">
        <v>63</v>
      </c>
      <c r="D21" s="115">
        <v>69</v>
      </c>
      <c r="E21" s="115">
        <v>108</v>
      </c>
      <c r="F21" s="115">
        <v>21</v>
      </c>
      <c r="G21" s="115">
        <v>220</v>
      </c>
      <c r="H21" s="115">
        <v>41</v>
      </c>
      <c r="I21" s="35"/>
      <c r="K21" s="69"/>
    </row>
    <row r="22" spans="1:11" s="6" customFormat="1" ht="16.5" customHeight="1">
      <c r="A22" s="6" t="s">
        <v>99</v>
      </c>
      <c r="B22" s="23" t="s">
        <v>106</v>
      </c>
      <c r="C22" s="114">
        <v>44</v>
      </c>
      <c r="D22" s="115">
        <v>33</v>
      </c>
      <c r="E22" s="115">
        <v>27</v>
      </c>
      <c r="F22" s="115">
        <v>7</v>
      </c>
      <c r="G22" s="115">
        <v>90</v>
      </c>
      <c r="H22" s="115">
        <v>21</v>
      </c>
      <c r="I22" s="35"/>
    </row>
    <row r="23" spans="1:11" s="6" customFormat="1" ht="16.5" customHeight="1">
      <c r="A23" s="6" t="s">
        <v>99</v>
      </c>
      <c r="B23" s="23" t="s">
        <v>107</v>
      </c>
      <c r="C23" s="114">
        <v>42</v>
      </c>
      <c r="D23" s="115" t="s">
        <v>184</v>
      </c>
      <c r="E23" s="115" t="s">
        <v>184</v>
      </c>
      <c r="F23" s="115">
        <v>0</v>
      </c>
      <c r="G23" s="115">
        <v>64</v>
      </c>
      <c r="H23" s="115">
        <v>8</v>
      </c>
      <c r="I23" s="35"/>
    </row>
    <row r="24" spans="1:11" s="6" customFormat="1" ht="16.5" customHeight="1">
      <c r="A24" s="6" t="s">
        <v>99</v>
      </c>
      <c r="B24" s="23" t="s">
        <v>108</v>
      </c>
      <c r="C24" s="114">
        <v>12</v>
      </c>
      <c r="D24" s="115" t="s">
        <v>184</v>
      </c>
      <c r="E24" s="115" t="s">
        <v>184</v>
      </c>
      <c r="F24" s="115">
        <v>0</v>
      </c>
      <c r="G24" s="115">
        <v>16</v>
      </c>
      <c r="H24" s="115">
        <v>0</v>
      </c>
      <c r="I24" s="35"/>
    </row>
    <row r="25" spans="1:11" ht="18" customHeight="1">
      <c r="D25" s="105"/>
      <c r="E25" s="105"/>
      <c r="F25" s="105"/>
      <c r="G25" s="105"/>
      <c r="H25" s="105"/>
      <c r="I25" s="105"/>
    </row>
    <row r="26" spans="1:11" ht="27" customHeight="1">
      <c r="B26" s="121"/>
      <c r="C26" s="122"/>
      <c r="D26" s="122"/>
      <c r="E26" s="122"/>
    </row>
    <row r="27" spans="1:11" ht="18.649999999999999" customHeight="1">
      <c r="B27" s="123"/>
      <c r="C27" s="122"/>
      <c r="D27" s="122"/>
      <c r="E27" s="122"/>
    </row>
    <row r="28" spans="1:11" ht="27.65" customHeight="1">
      <c r="B28" s="124"/>
      <c r="C28" s="122"/>
      <c r="D28" s="122"/>
      <c r="E28" s="122"/>
    </row>
    <row r="29" spans="1:11" ht="15.65" customHeight="1">
      <c r="B29" s="34"/>
      <c r="C29" s="52"/>
      <c r="D29" s="52"/>
      <c r="E29" s="52"/>
    </row>
    <row r="30" spans="1:11" ht="29" customHeight="1">
      <c r="B30" s="124"/>
      <c r="C30" s="122"/>
      <c r="D30" s="122"/>
      <c r="E30" s="122"/>
    </row>
  </sheetData>
  <mergeCells count="5">
    <mergeCell ref="B26:E26"/>
    <mergeCell ref="B27:E27"/>
    <mergeCell ref="B30:E30"/>
    <mergeCell ref="G5:H5"/>
    <mergeCell ref="B28:E28"/>
  </mergeCells>
  <pageMargins left="0.74803149606299213" right="0.74803149606299213" top="0.98425196850393704" bottom="0.98425196850393704" header="0.51181102362204722" footer="0.51181102362204722"/>
  <pageSetup paperSize="9" scale="7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7"/>
  <sheetViews>
    <sheetView showGridLines="0" zoomScaleNormal="100" workbookViewId="0"/>
  </sheetViews>
  <sheetFormatPr defaultColWidth="9.08984375" defaultRowHeight="14"/>
  <cols>
    <col min="1" max="1" width="17" style="7" customWidth="1"/>
    <col min="2" max="2" width="25.6328125" style="7" customWidth="1"/>
    <col min="3" max="4" width="9.08984375" style="7" customWidth="1"/>
    <col min="5" max="16384" width="9.08984375" style="7"/>
  </cols>
  <sheetData>
    <row r="1" spans="1:2" ht="15.65" customHeight="1">
      <c r="A1" s="1" t="s">
        <v>109</v>
      </c>
      <c r="B1" s="1"/>
    </row>
    <row r="2" spans="1:2" ht="15.65" customHeight="1">
      <c r="A2" s="63" t="s">
        <v>33</v>
      </c>
      <c r="B2" s="1"/>
    </row>
    <row r="3" spans="1:2" ht="15.65" customHeight="1">
      <c r="A3" s="63"/>
      <c r="B3" s="1"/>
    </row>
    <row r="4" spans="1:2" ht="15.65" customHeight="1">
      <c r="A4" s="79" t="str">
        <f>HYPERLINK("#'Contents'!A1", "Link to Contents tab")</f>
        <v>Link to Contents tab</v>
      </c>
      <c r="B4" s="1"/>
    </row>
    <row r="5" spans="1:2" ht="15.65" customHeight="1">
      <c r="A5" s="72" t="s">
        <v>71</v>
      </c>
      <c r="B5" s="1"/>
    </row>
    <row r="6" spans="1:2" ht="85.25" customHeight="1">
      <c r="A6" s="24" t="s">
        <v>110</v>
      </c>
      <c r="B6" s="22" t="s">
        <v>111</v>
      </c>
    </row>
    <row r="7" spans="1:2" ht="16.5" customHeight="1">
      <c r="A7" s="27" t="s">
        <v>112</v>
      </c>
      <c r="B7" s="26">
        <v>64</v>
      </c>
    </row>
    <row r="8" spans="1:2" ht="16.5" customHeight="1">
      <c r="A8" s="5" t="s">
        <v>113</v>
      </c>
      <c r="B8" s="4">
        <v>66</v>
      </c>
    </row>
    <row r="9" spans="1:2" ht="16.5" customHeight="1">
      <c r="A9" s="5" t="s">
        <v>114</v>
      </c>
      <c r="B9" s="4">
        <v>67</v>
      </c>
    </row>
    <row r="10" spans="1:2" ht="16.5" customHeight="1">
      <c r="A10" s="5" t="s">
        <v>115</v>
      </c>
      <c r="B10" s="4">
        <v>72</v>
      </c>
    </row>
    <row r="11" spans="1:2" ht="16.5" customHeight="1">
      <c r="A11" s="5" t="s">
        <v>116</v>
      </c>
      <c r="B11" s="4">
        <v>76</v>
      </c>
    </row>
    <row r="12" spans="1:2" ht="16.5" customHeight="1">
      <c r="A12" s="6" t="s">
        <v>117</v>
      </c>
      <c r="B12" s="6">
        <v>81</v>
      </c>
    </row>
    <row r="13" spans="1:2" ht="15" customHeight="1">
      <c r="A13" s="6" t="s">
        <v>118</v>
      </c>
      <c r="B13" s="6">
        <v>88</v>
      </c>
    </row>
    <row r="14" spans="1:2" ht="15" customHeight="1">
      <c r="A14" s="6" t="s">
        <v>119</v>
      </c>
      <c r="B14" s="6">
        <v>92</v>
      </c>
    </row>
    <row r="15" spans="1:2" ht="15" customHeight="1">
      <c r="A15" s="6" t="s">
        <v>120</v>
      </c>
      <c r="B15" s="18">
        <v>98</v>
      </c>
    </row>
    <row r="16" spans="1:2" ht="15" customHeight="1">
      <c r="A16" s="6" t="s">
        <v>121</v>
      </c>
      <c r="B16" s="18">
        <v>104</v>
      </c>
    </row>
    <row r="17" spans="1:4" ht="15" customHeight="1">
      <c r="A17" s="6" t="s">
        <v>122</v>
      </c>
      <c r="B17" s="18">
        <v>108</v>
      </c>
    </row>
    <row r="18" spans="1:4" ht="15" customHeight="1">
      <c r="A18" s="6" t="s">
        <v>123</v>
      </c>
      <c r="B18" s="18">
        <v>114</v>
      </c>
    </row>
    <row r="19" spans="1:4" ht="15" customHeight="1">
      <c r="A19" s="6" t="s">
        <v>124</v>
      </c>
      <c r="B19" s="18">
        <v>116</v>
      </c>
    </row>
    <row r="20" spans="1:4" ht="15" customHeight="1">
      <c r="A20" s="6" t="s">
        <v>125</v>
      </c>
      <c r="B20" s="18">
        <v>119</v>
      </c>
    </row>
    <row r="21" spans="1:4" ht="15" customHeight="1">
      <c r="A21" s="6" t="s">
        <v>126</v>
      </c>
      <c r="B21" s="18">
        <v>122</v>
      </c>
    </row>
    <row r="22" spans="1:4" ht="15" customHeight="1">
      <c r="A22" s="6" t="s">
        <v>127</v>
      </c>
      <c r="B22" s="46">
        <v>126</v>
      </c>
      <c r="C22" s="47"/>
    </row>
    <row r="23" spans="1:4" ht="15" customHeight="1">
      <c r="A23" s="6" t="s">
        <v>128</v>
      </c>
      <c r="B23" s="46">
        <v>128</v>
      </c>
      <c r="C23" s="47"/>
    </row>
    <row r="24" spans="1:4" ht="15" customHeight="1">
      <c r="A24" s="6" t="s">
        <v>129</v>
      </c>
      <c r="B24" s="46">
        <v>129</v>
      </c>
      <c r="C24" s="48"/>
      <c r="D24" s="53"/>
    </row>
    <row r="25" spans="1:4" ht="15" customHeight="1">
      <c r="A25" s="6" t="s">
        <v>130</v>
      </c>
      <c r="B25" s="46">
        <v>133</v>
      </c>
    </row>
    <row r="26" spans="1:4" ht="15" customHeight="1">
      <c r="A26" s="6" t="s">
        <v>131</v>
      </c>
      <c r="B26" s="107">
        <v>138</v>
      </c>
    </row>
    <row r="27" spans="1:4">
      <c r="A27" s="52"/>
    </row>
  </sheetData>
  <pageMargins left="0.74803149606299213" right="0.74803149606299213" top="0.98425196850393704" bottom="0.98425196850393704" header="0.51181102362204722" footer="0.51181102362204722"/>
  <pageSetup paperSize="9" scale="73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8"/>
  <sheetViews>
    <sheetView showGridLines="0" zoomScaleNormal="100" workbookViewId="0"/>
  </sheetViews>
  <sheetFormatPr defaultColWidth="9.08984375" defaultRowHeight="12.5"/>
  <cols>
    <col min="1" max="1" width="17.54296875" style="8" customWidth="1"/>
    <col min="2" max="9" width="15.6328125" style="8" customWidth="1"/>
    <col min="10" max="11" width="12.36328125" style="8" customWidth="1"/>
    <col min="12" max="13" width="9.08984375" style="8" customWidth="1"/>
    <col min="14" max="16384" width="9.08984375" style="8"/>
  </cols>
  <sheetData>
    <row r="1" spans="1:11" ht="15.65" customHeight="1">
      <c r="A1" s="1" t="s">
        <v>132</v>
      </c>
    </row>
    <row r="2" spans="1:11" ht="15" customHeight="1">
      <c r="A2" s="63" t="s">
        <v>33</v>
      </c>
    </row>
    <row r="3" spans="1:11" ht="15" customHeight="1">
      <c r="A3" s="63"/>
    </row>
    <row r="4" spans="1:11" ht="15" customHeight="1">
      <c r="A4" s="79" t="str">
        <f>HYPERLINK("#'Contents'!A1", "Link to Contents tab")</f>
        <v>Link to Contents tab</v>
      </c>
    </row>
    <row r="5" spans="1:11" ht="16.5" customHeight="1">
      <c r="A5" s="72" t="s">
        <v>71</v>
      </c>
      <c r="B5" s="108"/>
      <c r="D5" s="127"/>
      <c r="E5" s="128"/>
      <c r="F5" s="127"/>
      <c r="G5" s="128"/>
      <c r="H5" s="127"/>
      <c r="I5" s="128"/>
      <c r="J5" s="127"/>
      <c r="K5" s="128"/>
    </row>
    <row r="6" spans="1:11" ht="47" customHeight="1">
      <c r="A6" s="33" t="s">
        <v>110</v>
      </c>
      <c r="B6" s="22" t="s">
        <v>133</v>
      </c>
      <c r="C6" s="22" t="s">
        <v>134</v>
      </c>
      <c r="D6" s="22" t="s">
        <v>135</v>
      </c>
      <c r="E6" s="22" t="s">
        <v>136</v>
      </c>
      <c r="F6" s="22" t="s">
        <v>137</v>
      </c>
      <c r="G6" s="22" t="s">
        <v>138</v>
      </c>
      <c r="H6" s="22" t="s">
        <v>139</v>
      </c>
      <c r="I6" s="22" t="s">
        <v>140</v>
      </c>
      <c r="J6" s="3" t="s">
        <v>84</v>
      </c>
      <c r="K6" s="3" t="s">
        <v>85</v>
      </c>
    </row>
    <row r="7" spans="1:11" ht="25.25" customHeight="1">
      <c r="A7" s="6" t="s">
        <v>141</v>
      </c>
      <c r="B7" s="4">
        <v>5894</v>
      </c>
      <c r="C7" s="4">
        <v>558</v>
      </c>
      <c r="D7" s="4">
        <v>5205</v>
      </c>
      <c r="E7" s="4">
        <v>502</v>
      </c>
      <c r="F7" s="4">
        <v>2943</v>
      </c>
      <c r="G7" s="4">
        <v>189</v>
      </c>
      <c r="H7" s="4"/>
      <c r="I7" s="4"/>
      <c r="J7" s="4">
        <v>14042</v>
      </c>
      <c r="K7" s="4">
        <v>1249</v>
      </c>
    </row>
    <row r="8" spans="1:11" ht="16.5" customHeight="1">
      <c r="A8" s="6" t="s">
        <v>142</v>
      </c>
      <c r="B8" s="4">
        <v>5271</v>
      </c>
      <c r="C8" s="4">
        <v>507</v>
      </c>
      <c r="D8" s="4">
        <v>4057</v>
      </c>
      <c r="E8" s="4">
        <v>402</v>
      </c>
      <c r="F8" s="4">
        <v>2406</v>
      </c>
      <c r="G8" s="4">
        <v>163</v>
      </c>
      <c r="H8" s="4"/>
      <c r="I8" s="4"/>
      <c r="J8" s="4">
        <v>11734</v>
      </c>
      <c r="K8" s="4">
        <v>1072</v>
      </c>
    </row>
    <row r="9" spans="1:11" ht="16.5" customHeight="1">
      <c r="A9" s="6" t="s">
        <v>143</v>
      </c>
      <c r="B9" s="4">
        <v>4408</v>
      </c>
      <c r="C9" s="4">
        <v>424</v>
      </c>
      <c r="D9" s="4">
        <v>3891</v>
      </c>
      <c r="E9" s="4">
        <v>320</v>
      </c>
      <c r="F9" s="4">
        <v>1701</v>
      </c>
      <c r="G9" s="4">
        <v>179</v>
      </c>
      <c r="H9" s="4"/>
      <c r="I9" s="4"/>
      <c r="J9" s="4">
        <v>10000</v>
      </c>
      <c r="K9" s="4">
        <v>923</v>
      </c>
    </row>
    <row r="10" spans="1:11" ht="16.5" customHeight="1">
      <c r="A10" s="6" t="s">
        <v>144</v>
      </c>
      <c r="B10" s="4">
        <v>3833</v>
      </c>
      <c r="C10" s="4">
        <v>362</v>
      </c>
      <c r="D10" s="4">
        <v>3499</v>
      </c>
      <c r="E10" s="4">
        <v>313</v>
      </c>
      <c r="F10" s="4">
        <v>1461</v>
      </c>
      <c r="G10" s="4">
        <v>168</v>
      </c>
      <c r="H10" s="4"/>
      <c r="I10" s="4"/>
      <c r="J10" s="4">
        <v>8793</v>
      </c>
      <c r="K10" s="4">
        <v>843</v>
      </c>
    </row>
    <row r="11" spans="1:11" ht="16.5" customHeight="1">
      <c r="A11" s="6" t="s">
        <v>145</v>
      </c>
      <c r="B11" s="4">
        <v>3337</v>
      </c>
      <c r="C11" s="4">
        <v>308</v>
      </c>
      <c r="D11" s="9">
        <v>3126</v>
      </c>
      <c r="E11" s="4">
        <v>281</v>
      </c>
      <c r="F11" s="4">
        <v>1338</v>
      </c>
      <c r="G11" s="4">
        <v>145</v>
      </c>
      <c r="H11" s="4"/>
      <c r="I11" s="4"/>
      <c r="J11" s="4">
        <v>7801</v>
      </c>
      <c r="K11" s="4">
        <v>734</v>
      </c>
    </row>
    <row r="12" spans="1:11" ht="16.5" customHeight="1">
      <c r="A12" s="6" t="s">
        <v>146</v>
      </c>
      <c r="B12" s="4">
        <v>2956</v>
      </c>
      <c r="C12" s="4">
        <v>298</v>
      </c>
      <c r="D12" s="4">
        <v>2750</v>
      </c>
      <c r="E12" s="4">
        <v>242</v>
      </c>
      <c r="F12" s="4">
        <v>1233</v>
      </c>
      <c r="G12" s="4">
        <v>124</v>
      </c>
      <c r="H12" s="4"/>
      <c r="I12" s="4"/>
      <c r="J12" s="4">
        <v>6939</v>
      </c>
      <c r="K12" s="4">
        <v>664</v>
      </c>
    </row>
    <row r="13" spans="1:11" ht="15" customHeight="1">
      <c r="A13" s="6" t="s">
        <v>118</v>
      </c>
      <c r="B13" s="4">
        <v>2497</v>
      </c>
      <c r="C13" s="4">
        <v>257</v>
      </c>
      <c r="D13" s="4">
        <v>3431</v>
      </c>
      <c r="E13" s="4">
        <v>248</v>
      </c>
      <c r="F13" s="4">
        <v>1211</v>
      </c>
      <c r="G13" s="4">
        <v>139</v>
      </c>
      <c r="H13" s="4"/>
      <c r="I13" s="4"/>
      <c r="J13" s="4">
        <v>7139</v>
      </c>
      <c r="K13" s="4">
        <v>644</v>
      </c>
    </row>
    <row r="14" spans="1:11" ht="15" customHeight="1">
      <c r="A14" s="6" t="s">
        <v>119</v>
      </c>
      <c r="B14" s="4">
        <v>2238</v>
      </c>
      <c r="C14" s="4">
        <v>244</v>
      </c>
      <c r="D14" s="4">
        <v>3196</v>
      </c>
      <c r="E14" s="4">
        <v>248</v>
      </c>
      <c r="F14" s="4">
        <v>1237</v>
      </c>
      <c r="G14" s="4">
        <v>143</v>
      </c>
      <c r="H14" s="4"/>
      <c r="I14" s="4"/>
      <c r="J14" s="4">
        <v>6671</v>
      </c>
      <c r="K14" s="4">
        <v>635</v>
      </c>
    </row>
    <row r="15" spans="1:11" ht="15" customHeight="1">
      <c r="A15" s="6" t="s">
        <v>120</v>
      </c>
      <c r="B15" s="4">
        <v>2131</v>
      </c>
      <c r="C15" s="4">
        <v>216</v>
      </c>
      <c r="D15" s="4">
        <v>2865</v>
      </c>
      <c r="E15" s="4">
        <v>226</v>
      </c>
      <c r="F15" s="4">
        <v>959</v>
      </c>
      <c r="G15" s="4">
        <v>109</v>
      </c>
      <c r="H15" s="4"/>
      <c r="I15" s="4"/>
      <c r="J15" s="4">
        <v>5955</v>
      </c>
      <c r="K15" s="4">
        <v>551</v>
      </c>
    </row>
    <row r="16" spans="1:11" ht="15" customHeight="1">
      <c r="A16" s="6" t="s">
        <v>147</v>
      </c>
      <c r="B16" s="4">
        <v>1893</v>
      </c>
      <c r="C16" s="4">
        <v>166</v>
      </c>
      <c r="D16" s="4">
        <v>2011</v>
      </c>
      <c r="E16" s="4">
        <v>134</v>
      </c>
      <c r="F16" s="4">
        <v>924</v>
      </c>
      <c r="G16" s="4">
        <v>109</v>
      </c>
      <c r="H16" s="4"/>
      <c r="I16" s="4"/>
      <c r="J16" s="4">
        <v>4828</v>
      </c>
      <c r="K16" s="4">
        <v>409</v>
      </c>
    </row>
    <row r="17" spans="1:11" ht="15" customHeight="1">
      <c r="A17" s="6" t="s">
        <v>122</v>
      </c>
      <c r="B17" s="4">
        <v>1771</v>
      </c>
      <c r="C17" s="4">
        <v>137</v>
      </c>
      <c r="D17" s="4">
        <v>1601</v>
      </c>
      <c r="E17" s="4">
        <v>134</v>
      </c>
      <c r="F17" s="4">
        <v>926</v>
      </c>
      <c r="G17" s="4">
        <v>102</v>
      </c>
      <c r="H17" s="4"/>
      <c r="I17" s="4"/>
      <c r="J17" s="4">
        <v>4298</v>
      </c>
      <c r="K17" s="4">
        <v>373</v>
      </c>
    </row>
    <row r="18" spans="1:11" ht="15" customHeight="1">
      <c r="A18" s="6" t="s">
        <v>123</v>
      </c>
      <c r="B18" s="4">
        <v>1648</v>
      </c>
      <c r="C18" s="4">
        <v>163</v>
      </c>
      <c r="D18" s="4">
        <v>1457</v>
      </c>
      <c r="E18" s="4">
        <v>151</v>
      </c>
      <c r="F18" s="4">
        <v>826</v>
      </c>
      <c r="G18" s="4">
        <v>105</v>
      </c>
      <c r="H18" s="4"/>
      <c r="I18" s="4"/>
      <c r="J18" s="4">
        <v>3931</v>
      </c>
      <c r="K18" s="4">
        <v>419</v>
      </c>
    </row>
    <row r="19" spans="1:11" ht="15" customHeight="1">
      <c r="A19" s="6" t="s">
        <v>124</v>
      </c>
      <c r="B19" s="4">
        <v>1407</v>
      </c>
      <c r="C19" s="4">
        <v>160</v>
      </c>
      <c r="D19" s="4">
        <v>1511</v>
      </c>
      <c r="E19" s="4">
        <v>162</v>
      </c>
      <c r="F19" s="4">
        <v>887</v>
      </c>
      <c r="G19" s="4">
        <v>117</v>
      </c>
      <c r="H19" s="4"/>
      <c r="I19" s="4"/>
      <c r="J19" s="4">
        <v>3805</v>
      </c>
      <c r="K19" s="4">
        <v>439</v>
      </c>
    </row>
    <row r="20" spans="1:11" ht="15" customHeight="1">
      <c r="A20" s="6" t="s">
        <v>125</v>
      </c>
      <c r="B20" s="4">
        <v>1313</v>
      </c>
      <c r="C20" s="4">
        <v>137</v>
      </c>
      <c r="D20" s="4">
        <v>1352</v>
      </c>
      <c r="E20" s="4">
        <v>190</v>
      </c>
      <c r="F20" s="4">
        <v>868</v>
      </c>
      <c r="G20" s="4">
        <v>129</v>
      </c>
      <c r="H20" s="4"/>
      <c r="I20" s="4"/>
      <c r="J20" s="4">
        <v>3533</v>
      </c>
      <c r="K20" s="4">
        <v>456</v>
      </c>
    </row>
    <row r="21" spans="1:11" ht="15" customHeight="1">
      <c r="A21" s="6" t="s">
        <v>126</v>
      </c>
      <c r="B21" s="4">
        <v>1220</v>
      </c>
      <c r="C21" s="4">
        <v>141</v>
      </c>
      <c r="D21" s="4">
        <v>1381</v>
      </c>
      <c r="E21" s="4">
        <v>164</v>
      </c>
      <c r="F21" s="4">
        <v>1029</v>
      </c>
      <c r="G21" s="4">
        <v>151</v>
      </c>
      <c r="H21" s="4"/>
      <c r="I21" s="4"/>
      <c r="J21" s="4">
        <v>3630</v>
      </c>
      <c r="K21" s="4">
        <v>456</v>
      </c>
    </row>
    <row r="22" spans="1:11" ht="15" customHeight="1">
      <c r="A22" s="6" t="s">
        <v>127</v>
      </c>
      <c r="B22" s="4">
        <v>1213</v>
      </c>
      <c r="C22" s="4">
        <v>128</v>
      </c>
      <c r="D22" s="4">
        <v>1361</v>
      </c>
      <c r="E22" s="4">
        <v>195</v>
      </c>
      <c r="F22" s="4">
        <v>1090</v>
      </c>
      <c r="G22" s="4">
        <v>166</v>
      </c>
      <c r="H22" s="4"/>
      <c r="I22" s="4"/>
      <c r="J22" s="4">
        <v>3664</v>
      </c>
      <c r="K22" s="4">
        <v>489</v>
      </c>
    </row>
    <row r="23" spans="1:11" ht="15" customHeight="1">
      <c r="A23" s="6" t="s">
        <v>128</v>
      </c>
      <c r="B23" s="4">
        <v>1157</v>
      </c>
      <c r="C23" s="4">
        <v>190</v>
      </c>
      <c r="D23" s="4">
        <v>1265</v>
      </c>
      <c r="E23" s="4">
        <v>134</v>
      </c>
      <c r="F23" s="4">
        <v>1299</v>
      </c>
      <c r="G23" s="4">
        <v>166</v>
      </c>
      <c r="H23" s="4">
        <v>45</v>
      </c>
      <c r="I23" s="4">
        <v>114</v>
      </c>
      <c r="J23" s="4">
        <v>3766</v>
      </c>
      <c r="K23" s="4">
        <v>604</v>
      </c>
    </row>
    <row r="24" spans="1:11" ht="15" customHeight="1">
      <c r="A24" s="6" t="s">
        <v>129</v>
      </c>
      <c r="B24" s="4">
        <v>1131</v>
      </c>
      <c r="C24" s="4">
        <v>172</v>
      </c>
      <c r="D24" s="4">
        <v>1277</v>
      </c>
      <c r="E24" s="4">
        <v>146</v>
      </c>
      <c r="F24" s="4">
        <v>1553</v>
      </c>
      <c r="G24" s="4">
        <v>171</v>
      </c>
      <c r="H24" s="4">
        <v>56</v>
      </c>
      <c r="I24" s="4">
        <v>79</v>
      </c>
      <c r="J24" s="4">
        <v>4017</v>
      </c>
      <c r="K24" s="4">
        <v>568</v>
      </c>
    </row>
    <row r="25" spans="1:11" ht="15" customHeight="1">
      <c r="A25" s="6" t="s">
        <v>130</v>
      </c>
      <c r="B25" s="4">
        <v>1183</v>
      </c>
      <c r="C25" s="4">
        <v>154</v>
      </c>
      <c r="D25" s="4">
        <v>1347</v>
      </c>
      <c r="E25" s="4">
        <v>141</v>
      </c>
      <c r="F25" s="4">
        <v>1755</v>
      </c>
      <c r="G25" s="4">
        <v>209</v>
      </c>
      <c r="H25" s="4">
        <v>68</v>
      </c>
      <c r="I25" s="4">
        <v>77</v>
      </c>
      <c r="J25" s="4">
        <v>4353</v>
      </c>
      <c r="K25" s="4">
        <v>581</v>
      </c>
    </row>
    <row r="26" spans="1:11" ht="15.5">
      <c r="A26" s="109" t="s">
        <v>131</v>
      </c>
      <c r="B26" s="110">
        <v>1079</v>
      </c>
      <c r="C26" s="110">
        <v>170</v>
      </c>
      <c r="D26" s="110">
        <v>1269</v>
      </c>
      <c r="E26" s="110">
        <v>143</v>
      </c>
      <c r="F26" s="110">
        <v>1697</v>
      </c>
      <c r="G26" s="110">
        <v>208</v>
      </c>
      <c r="H26" s="110">
        <v>95</v>
      </c>
      <c r="I26" s="110">
        <v>137</v>
      </c>
      <c r="J26" s="110">
        <v>4140</v>
      </c>
      <c r="K26" s="110">
        <v>658</v>
      </c>
    </row>
    <row r="27" spans="1:1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</row>
    <row r="28" spans="1:11">
      <c r="A28" s="74"/>
      <c r="B28" s="74"/>
      <c r="C28" s="74"/>
      <c r="D28" s="74"/>
      <c r="E28" s="74"/>
      <c r="F28" s="74"/>
    </row>
  </sheetData>
  <mergeCells count="4">
    <mergeCell ref="J5:K5"/>
    <mergeCell ref="H5:I5"/>
    <mergeCell ref="F5:G5"/>
    <mergeCell ref="D5:E5"/>
  </mergeCells>
  <pageMargins left="0.74803149606299213" right="0.74803149606299213" top="0.98425196850393704" bottom="0.98425196850393704" header="0.51181102362204722" footer="0.51181102362204722"/>
  <pageSetup paperSize="9" scale="73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"/>
  <sheetViews>
    <sheetView showGridLines="0" zoomScaleNormal="100" workbookViewId="0"/>
  </sheetViews>
  <sheetFormatPr defaultColWidth="9.08984375" defaultRowHeight="15.5"/>
  <cols>
    <col min="1" max="1" width="20.36328125" style="6" customWidth="1"/>
    <col min="2" max="3" width="11.6328125" style="6" customWidth="1"/>
    <col min="4" max="4" width="21.6328125" style="6" customWidth="1"/>
    <col min="5" max="6" width="9.08984375" style="6" customWidth="1"/>
    <col min="7" max="16384" width="9.08984375" style="6"/>
  </cols>
  <sheetData>
    <row r="1" spans="1:4" ht="15.65" customHeight="1">
      <c r="A1" s="1" t="s">
        <v>148</v>
      </c>
      <c r="B1" s="1"/>
      <c r="C1" s="1"/>
      <c r="D1" s="1"/>
    </row>
    <row r="2" spans="1:4" ht="15.65" customHeight="1">
      <c r="A2" s="63" t="s">
        <v>33</v>
      </c>
      <c r="B2" s="63"/>
      <c r="C2" s="63"/>
      <c r="D2" s="1"/>
    </row>
    <row r="3" spans="1:4" ht="15.65" customHeight="1">
      <c r="A3" s="63"/>
      <c r="B3" s="63"/>
      <c r="C3" s="63"/>
      <c r="D3" s="1"/>
    </row>
    <row r="4" spans="1:4" ht="15.65" customHeight="1">
      <c r="A4" s="79" t="str">
        <f>HYPERLINK("#'Contents'!A1", "Link to Contents tab")</f>
        <v>Link to Contents tab</v>
      </c>
      <c r="B4" s="79"/>
      <c r="C4" s="79"/>
      <c r="D4" s="1"/>
    </row>
    <row r="5" spans="1:4">
      <c r="A5" s="72" t="s">
        <v>71</v>
      </c>
      <c r="B5" s="72"/>
    </row>
    <row r="6" spans="1:4" ht="47" customHeight="1">
      <c r="A6" s="103" t="s">
        <v>110</v>
      </c>
      <c r="B6" s="104" t="s">
        <v>149</v>
      </c>
      <c r="C6" s="104" t="s">
        <v>150</v>
      </c>
      <c r="D6" s="104" t="s">
        <v>151</v>
      </c>
    </row>
    <row r="7" spans="1:4" ht="25.25" customHeight="1">
      <c r="A7" s="5" t="s">
        <v>112</v>
      </c>
      <c r="B7" s="25" t="s">
        <v>82</v>
      </c>
      <c r="C7" s="25" t="s">
        <v>82</v>
      </c>
      <c r="D7" s="9">
        <v>1552</v>
      </c>
    </row>
    <row r="8" spans="1:4" ht="16.5" customHeight="1">
      <c r="A8" s="5" t="s">
        <v>113</v>
      </c>
      <c r="B8" s="25" t="s">
        <v>82</v>
      </c>
      <c r="C8" s="25" t="s">
        <v>82</v>
      </c>
      <c r="D8" s="9">
        <v>1634</v>
      </c>
    </row>
    <row r="9" spans="1:4" ht="16.5" customHeight="1">
      <c r="A9" s="5" t="s">
        <v>114</v>
      </c>
      <c r="B9" s="25" t="s">
        <v>82</v>
      </c>
      <c r="C9" s="25" t="s">
        <v>82</v>
      </c>
      <c r="D9" s="9">
        <v>1337</v>
      </c>
    </row>
    <row r="10" spans="1:4" ht="16.5" customHeight="1">
      <c r="A10" s="5" t="s">
        <v>115</v>
      </c>
      <c r="B10" s="25" t="s">
        <v>82</v>
      </c>
      <c r="C10" s="25" t="s">
        <v>82</v>
      </c>
      <c r="D10" s="9">
        <v>1518</v>
      </c>
    </row>
    <row r="11" spans="1:4" ht="16.5" customHeight="1">
      <c r="A11" s="5" t="s">
        <v>116</v>
      </c>
      <c r="B11" s="25" t="s">
        <v>82</v>
      </c>
      <c r="C11" s="25" t="s">
        <v>82</v>
      </c>
      <c r="D11" s="9">
        <v>1492</v>
      </c>
    </row>
    <row r="12" spans="1:4" ht="16.5" customHeight="1">
      <c r="A12" s="6" t="s">
        <v>117</v>
      </c>
      <c r="B12" s="25" t="s">
        <v>82</v>
      </c>
      <c r="C12" s="25" t="s">
        <v>82</v>
      </c>
      <c r="D12" s="9">
        <v>1371</v>
      </c>
    </row>
    <row r="13" spans="1:4">
      <c r="A13" s="6" t="s">
        <v>118</v>
      </c>
      <c r="B13" s="25" t="s">
        <v>82</v>
      </c>
      <c r="C13" s="25" t="s">
        <v>82</v>
      </c>
      <c r="D13" s="9">
        <v>1576</v>
      </c>
    </row>
    <row r="14" spans="1:4">
      <c r="A14" s="6" t="s">
        <v>119</v>
      </c>
      <c r="B14" s="25" t="s">
        <v>82</v>
      </c>
      <c r="C14" s="25" t="s">
        <v>82</v>
      </c>
      <c r="D14" s="9">
        <v>2057</v>
      </c>
    </row>
    <row r="15" spans="1:4">
      <c r="A15" s="6" t="s">
        <v>120</v>
      </c>
      <c r="B15" s="25" t="s">
        <v>82</v>
      </c>
      <c r="C15" s="25" t="s">
        <v>82</v>
      </c>
      <c r="D15" s="9">
        <v>2070</v>
      </c>
    </row>
    <row r="16" spans="1:4">
      <c r="A16" s="6" t="s">
        <v>152</v>
      </c>
      <c r="B16" s="25" t="s">
        <v>82</v>
      </c>
      <c r="C16" s="25" t="s">
        <v>82</v>
      </c>
      <c r="D16" s="9">
        <v>1547</v>
      </c>
    </row>
    <row r="17" spans="1:7">
      <c r="A17" s="6" t="s">
        <v>122</v>
      </c>
      <c r="B17" s="25" t="s">
        <v>82</v>
      </c>
      <c r="C17" s="25" t="s">
        <v>82</v>
      </c>
      <c r="D17" s="9">
        <v>1739</v>
      </c>
    </row>
    <row r="18" spans="1:7">
      <c r="A18" s="6" t="s">
        <v>123</v>
      </c>
      <c r="B18" s="25" t="s">
        <v>82</v>
      </c>
      <c r="C18" s="25" t="s">
        <v>82</v>
      </c>
      <c r="D18" s="9">
        <v>1950</v>
      </c>
    </row>
    <row r="19" spans="1:7">
      <c r="A19" s="6" t="s">
        <v>124</v>
      </c>
      <c r="B19" s="25" t="s">
        <v>82</v>
      </c>
      <c r="C19" s="25" t="s">
        <v>82</v>
      </c>
      <c r="D19" s="9">
        <v>2228</v>
      </c>
    </row>
    <row r="20" spans="1:7">
      <c r="A20" s="6" t="s">
        <v>125</v>
      </c>
      <c r="B20" s="25" t="s">
        <v>82</v>
      </c>
      <c r="C20" s="25" t="s">
        <v>82</v>
      </c>
      <c r="D20" s="9">
        <v>2559</v>
      </c>
    </row>
    <row r="21" spans="1:7">
      <c r="A21" s="6" t="s">
        <v>126</v>
      </c>
      <c r="B21" s="25" t="s">
        <v>82</v>
      </c>
      <c r="C21" s="25" t="s">
        <v>82</v>
      </c>
      <c r="D21" s="9">
        <v>1641</v>
      </c>
    </row>
    <row r="22" spans="1:7">
      <c r="A22" s="6" t="s">
        <v>127</v>
      </c>
      <c r="B22" s="25" t="s">
        <v>82</v>
      </c>
      <c r="C22" s="25" t="s">
        <v>82</v>
      </c>
      <c r="D22" s="9">
        <v>1905</v>
      </c>
    </row>
    <row r="23" spans="1:7">
      <c r="A23" s="6" t="s">
        <v>128</v>
      </c>
      <c r="B23" s="25" t="s">
        <v>82</v>
      </c>
      <c r="C23" s="25" t="s">
        <v>82</v>
      </c>
      <c r="D23" s="9">
        <v>2382</v>
      </c>
    </row>
    <row r="24" spans="1:7">
      <c r="A24" s="6" t="s">
        <v>129</v>
      </c>
      <c r="B24" s="25" t="s">
        <v>82</v>
      </c>
      <c r="C24" s="25" t="s">
        <v>82</v>
      </c>
      <c r="D24" s="9">
        <v>2375</v>
      </c>
    </row>
    <row r="25" spans="1:7">
      <c r="A25" s="6" t="s">
        <v>130</v>
      </c>
      <c r="B25" s="9">
        <v>1932</v>
      </c>
      <c r="C25" s="9">
        <v>490</v>
      </c>
      <c r="D25" s="9">
        <v>2422</v>
      </c>
      <c r="E25" s="32"/>
      <c r="F25" s="32"/>
      <c r="G25" s="32"/>
    </row>
    <row r="26" spans="1:7">
      <c r="A26" s="6" t="s">
        <v>131</v>
      </c>
      <c r="B26" s="9">
        <v>2293</v>
      </c>
      <c r="C26" s="9">
        <v>600</v>
      </c>
      <c r="D26" s="9">
        <f>SUM(B26:C26)</f>
        <v>2893</v>
      </c>
    </row>
  </sheetData>
  <phoneticPr fontId="29" type="noConversion"/>
  <pageMargins left="0.74803149606299213" right="0.74803149606299213" top="0.98425196850393704" bottom="0.98425196850393704" header="0.51181102362204722" footer="0.51181102362204722"/>
  <pageSetup paperSize="9" scale="73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3"/>
  <sheetViews>
    <sheetView showGridLines="0" zoomScaleNormal="100" workbookViewId="0"/>
  </sheetViews>
  <sheetFormatPr defaultColWidth="9.08984375" defaultRowHeight="13"/>
  <cols>
    <col min="1" max="1" width="19.90625" style="17" customWidth="1"/>
    <col min="2" max="2" width="11.6328125" style="17" customWidth="1"/>
    <col min="3" max="3" width="8.453125" style="17" customWidth="1"/>
    <col min="4" max="4" width="20.6328125" style="17" customWidth="1"/>
    <col min="5" max="5" width="23.6328125" style="17" customWidth="1"/>
    <col min="6" max="7" width="9.08984375" style="17" customWidth="1"/>
    <col min="8" max="16384" width="9.08984375" style="17"/>
  </cols>
  <sheetData>
    <row r="1" spans="1:6" ht="15.65" customHeight="1">
      <c r="A1" s="29" t="s">
        <v>174</v>
      </c>
      <c r="B1" s="5"/>
      <c r="C1" s="5"/>
      <c r="D1" s="6"/>
      <c r="E1" s="6"/>
    </row>
    <row r="2" spans="1:6" ht="15" customHeight="1">
      <c r="A2" s="63" t="s">
        <v>33</v>
      </c>
      <c r="B2" s="5"/>
      <c r="C2" s="5"/>
      <c r="D2" s="6"/>
      <c r="E2" s="6"/>
    </row>
    <row r="3" spans="1:6" ht="15" customHeight="1">
      <c r="A3" s="63"/>
      <c r="B3" s="5"/>
      <c r="C3" s="5"/>
      <c r="D3" s="6"/>
      <c r="E3" s="6"/>
    </row>
    <row r="4" spans="1:6" ht="15" customHeight="1">
      <c r="A4" s="79" t="str">
        <f>HYPERLINK("#'Contents'!A1", "Link to Contents tab")</f>
        <v>Link to Contents tab</v>
      </c>
      <c r="B4" s="5"/>
      <c r="C4" s="5"/>
      <c r="D4" s="6"/>
      <c r="E4" s="6"/>
    </row>
    <row r="5" spans="1:6" ht="15" customHeight="1">
      <c r="A5" s="72" t="s">
        <v>71</v>
      </c>
      <c r="B5" s="5"/>
      <c r="C5" s="5"/>
      <c r="D5" s="6"/>
      <c r="E5" s="6"/>
    </row>
    <row r="6" spans="1:6" ht="31.25" customHeight="1">
      <c r="A6" s="21" t="s">
        <v>72</v>
      </c>
      <c r="B6" s="68" t="s">
        <v>73</v>
      </c>
      <c r="C6" s="22" t="s">
        <v>153</v>
      </c>
      <c r="D6" s="22" t="s">
        <v>154</v>
      </c>
      <c r="E6" s="22" t="s">
        <v>155</v>
      </c>
      <c r="F6" s="10"/>
    </row>
    <row r="7" spans="1:6" ht="25.25" customHeight="1">
      <c r="A7" s="23" t="s">
        <v>156</v>
      </c>
      <c r="B7" s="11" t="s">
        <v>157</v>
      </c>
      <c r="C7" s="11">
        <f>SUM(C8:C9)</f>
        <v>2789</v>
      </c>
      <c r="D7" s="20" t="s">
        <v>82</v>
      </c>
      <c r="E7" s="20" t="s">
        <v>82</v>
      </c>
      <c r="F7" s="10"/>
    </row>
    <row r="8" spans="1:6" ht="15" customHeight="1">
      <c r="A8" s="23" t="s">
        <v>156</v>
      </c>
      <c r="B8" s="11" t="s">
        <v>149</v>
      </c>
      <c r="C8" s="11">
        <v>2193</v>
      </c>
      <c r="D8" s="20" t="s">
        <v>82</v>
      </c>
      <c r="E8" s="20" t="s">
        <v>82</v>
      </c>
    </row>
    <row r="9" spans="1:6" ht="15" customHeight="1">
      <c r="A9" s="23" t="s">
        <v>156</v>
      </c>
      <c r="B9" s="11" t="s">
        <v>150</v>
      </c>
      <c r="C9" s="11">
        <v>596</v>
      </c>
      <c r="D9" s="20" t="s">
        <v>82</v>
      </c>
      <c r="E9" s="20" t="s">
        <v>82</v>
      </c>
    </row>
    <row r="10" spans="1:6" ht="25.25" customHeight="1">
      <c r="A10" s="23" t="s">
        <v>84</v>
      </c>
      <c r="B10" s="11" t="s">
        <v>157</v>
      </c>
      <c r="C10" s="11">
        <f>SUM(C11:C12)</f>
        <v>92</v>
      </c>
      <c r="D10" s="113">
        <f>D11</f>
        <v>1079</v>
      </c>
      <c r="E10" s="101">
        <f t="shared" ref="E10:E15" si="0">C10/D10</f>
        <v>8.5264133456904548E-2</v>
      </c>
    </row>
    <row r="11" spans="1:6" ht="15" customHeight="1">
      <c r="A11" s="23" t="s">
        <v>84</v>
      </c>
      <c r="B11" s="11" t="s">
        <v>149</v>
      </c>
      <c r="C11" s="11">
        <v>88</v>
      </c>
      <c r="D11" s="113">
        <f>'Table 4'!B26</f>
        <v>1079</v>
      </c>
      <c r="E11" s="101">
        <f t="shared" si="0"/>
        <v>8.155699721964782E-2</v>
      </c>
    </row>
    <row r="12" spans="1:6" ht="15" customHeight="1">
      <c r="A12" s="23" t="s">
        <v>84</v>
      </c>
      <c r="B12" s="11" t="s">
        <v>150</v>
      </c>
      <c r="C12" s="11">
        <v>4</v>
      </c>
      <c r="D12" s="113">
        <f>D11</f>
        <v>1079</v>
      </c>
      <c r="E12" s="101">
        <f t="shared" si="0"/>
        <v>3.7071362372567192E-3</v>
      </c>
    </row>
    <row r="13" spans="1:6" ht="25.25" customHeight="1">
      <c r="A13" s="23" t="s">
        <v>85</v>
      </c>
      <c r="B13" s="11" t="s">
        <v>157</v>
      </c>
      <c r="C13" s="11">
        <f>SUM(C14:C15)</f>
        <v>12</v>
      </c>
      <c r="D13" s="113">
        <f>D14</f>
        <v>170</v>
      </c>
      <c r="E13" s="101">
        <f t="shared" si="0"/>
        <v>7.0588235294117646E-2</v>
      </c>
    </row>
    <row r="14" spans="1:6" ht="15" customHeight="1">
      <c r="A14" s="23" t="s">
        <v>85</v>
      </c>
      <c r="B14" s="11" t="s">
        <v>149</v>
      </c>
      <c r="C14" s="11">
        <v>12</v>
      </c>
      <c r="D14" s="113">
        <f>'Table 4'!C26</f>
        <v>170</v>
      </c>
      <c r="E14" s="101">
        <f t="shared" si="0"/>
        <v>7.0588235294117646E-2</v>
      </c>
    </row>
    <row r="15" spans="1:6" ht="15" customHeight="1">
      <c r="A15" s="23" t="s">
        <v>85</v>
      </c>
      <c r="B15" s="11" t="s">
        <v>150</v>
      </c>
      <c r="C15" s="11">
        <v>0</v>
      </c>
      <c r="D15" s="113">
        <f>D14</f>
        <v>170</v>
      </c>
      <c r="E15" s="101">
        <f t="shared" si="0"/>
        <v>0</v>
      </c>
    </row>
    <row r="23" spans="1:5" ht="15" customHeight="1">
      <c r="A23" s="23"/>
      <c r="B23" s="11"/>
      <c r="C23" s="11"/>
      <c r="D23" s="11"/>
      <c r="E23" s="10"/>
    </row>
  </sheetData>
  <pageMargins left="0.74803149606299213" right="0.74803149606299213" top="0.98425196850393704" bottom="0.98425196850393704" header="0.51181102362204722" footer="0.51181102362204722"/>
  <pageSetup paperSize="9" scale="73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8"/>
  <sheetViews>
    <sheetView showGridLines="0" zoomScaleNormal="100" workbookViewId="0"/>
  </sheetViews>
  <sheetFormatPr defaultColWidth="9.08984375" defaultRowHeight="15.5"/>
  <cols>
    <col min="1" max="1" width="19.36328125" style="6" customWidth="1"/>
    <col min="2" max="4" width="22.6328125" style="6" customWidth="1"/>
    <col min="5" max="5" width="5.08984375" style="6" customWidth="1"/>
    <col min="6" max="6" width="10.90625" style="6" customWidth="1"/>
    <col min="7" max="8" width="9.08984375" style="6" customWidth="1"/>
    <col min="9" max="16384" width="9.08984375" style="6"/>
  </cols>
  <sheetData>
    <row r="1" spans="1:6" ht="15.65" customHeight="1">
      <c r="A1" s="1" t="s">
        <v>158</v>
      </c>
      <c r="B1" s="1"/>
      <c r="C1" s="1"/>
      <c r="D1" s="1"/>
      <c r="E1" s="1"/>
      <c r="F1" s="1"/>
    </row>
    <row r="2" spans="1:6" ht="15.65" customHeight="1">
      <c r="A2" s="63" t="s">
        <v>33</v>
      </c>
      <c r="B2" s="24"/>
      <c r="C2" s="24"/>
      <c r="D2" s="24"/>
      <c r="E2" s="24"/>
      <c r="F2" s="24"/>
    </row>
    <row r="3" spans="1:6" ht="15.65" customHeight="1">
      <c r="A3" s="63"/>
      <c r="B3" s="24"/>
      <c r="C3" s="24"/>
      <c r="D3" s="24"/>
      <c r="E3" s="24"/>
      <c r="F3" s="24"/>
    </row>
    <row r="4" spans="1:6" ht="15.65" customHeight="1">
      <c r="A4" s="79" t="str">
        <f>HYPERLINK("#'Contents'!A1", "Link to Contents tab")</f>
        <v>Link to Contents tab</v>
      </c>
      <c r="B4" s="24"/>
      <c r="C4" s="24"/>
      <c r="D4" s="24"/>
      <c r="E4" s="24"/>
      <c r="F4" s="24"/>
    </row>
    <row r="5" spans="1:6">
      <c r="A5" s="72" t="s">
        <v>71</v>
      </c>
    </row>
    <row r="6" spans="1:6" ht="47" customHeight="1">
      <c r="A6" s="24" t="s">
        <v>110</v>
      </c>
      <c r="B6" s="22" t="s">
        <v>159</v>
      </c>
      <c r="C6" s="3" t="s">
        <v>160</v>
      </c>
      <c r="D6" s="22" t="s">
        <v>161</v>
      </c>
    </row>
    <row r="7" spans="1:6" ht="25.25" customHeight="1">
      <c r="A7" s="5" t="s">
        <v>112</v>
      </c>
      <c r="B7" s="4">
        <v>1114</v>
      </c>
      <c r="C7" s="4">
        <v>62</v>
      </c>
      <c r="D7" s="4">
        <v>3</v>
      </c>
    </row>
    <row r="8" spans="1:6" ht="16.5" customHeight="1">
      <c r="A8" s="5" t="s">
        <v>113</v>
      </c>
      <c r="B8" s="4">
        <v>1440</v>
      </c>
      <c r="C8" s="4">
        <v>70</v>
      </c>
      <c r="D8" s="4">
        <v>1</v>
      </c>
    </row>
    <row r="9" spans="1:6" ht="16.5" customHeight="1">
      <c r="A9" s="5" t="s">
        <v>114</v>
      </c>
      <c r="B9" s="4">
        <v>1512</v>
      </c>
      <c r="C9" s="4">
        <v>72</v>
      </c>
      <c r="D9" s="4">
        <v>12</v>
      </c>
    </row>
    <row r="10" spans="1:6" ht="16.5" customHeight="1">
      <c r="A10" s="5" t="s">
        <v>115</v>
      </c>
      <c r="B10" s="4">
        <v>1862</v>
      </c>
      <c r="C10" s="4">
        <v>67</v>
      </c>
      <c r="D10" s="4">
        <v>15</v>
      </c>
    </row>
    <row r="11" spans="1:6" ht="16.5" customHeight="1">
      <c r="A11" s="6" t="s">
        <v>116</v>
      </c>
      <c r="B11" s="11">
        <v>2438</v>
      </c>
      <c r="C11" s="11">
        <v>74</v>
      </c>
      <c r="D11" s="11">
        <v>22</v>
      </c>
      <c r="F11" s="10"/>
    </row>
    <row r="12" spans="1:6" ht="16.5" customHeight="1">
      <c r="A12" s="6" t="s">
        <v>117</v>
      </c>
      <c r="B12" s="11">
        <v>2658</v>
      </c>
      <c r="C12" s="11">
        <v>92</v>
      </c>
      <c r="D12" s="11">
        <v>14</v>
      </c>
    </row>
    <row r="13" spans="1:6">
      <c r="A13" s="6" t="s">
        <v>118</v>
      </c>
      <c r="B13" s="11">
        <v>3064</v>
      </c>
      <c r="C13" s="11">
        <v>87</v>
      </c>
      <c r="D13" s="11">
        <v>13</v>
      </c>
    </row>
    <row r="14" spans="1:6">
      <c r="A14" s="6" t="s">
        <v>119</v>
      </c>
      <c r="B14" s="11">
        <v>3243</v>
      </c>
      <c r="C14" s="11">
        <v>116</v>
      </c>
      <c r="D14" s="11">
        <v>11</v>
      </c>
    </row>
    <row r="15" spans="1:6">
      <c r="A15" s="6" t="s">
        <v>120</v>
      </c>
      <c r="B15" s="11">
        <v>3706</v>
      </c>
      <c r="C15" s="6">
        <v>137</v>
      </c>
      <c r="D15" s="11">
        <v>4</v>
      </c>
    </row>
    <row r="16" spans="1:6">
      <c r="A16" s="6" t="s">
        <v>162</v>
      </c>
      <c r="B16" s="11">
        <v>3873</v>
      </c>
      <c r="C16" s="6">
        <v>104</v>
      </c>
      <c r="D16" s="11">
        <v>8</v>
      </c>
    </row>
    <row r="17" spans="1:4">
      <c r="A17" s="6" t="s">
        <v>122</v>
      </c>
      <c r="B17" s="11">
        <v>5931</v>
      </c>
      <c r="C17" s="6">
        <v>117</v>
      </c>
      <c r="D17" s="11">
        <v>4</v>
      </c>
    </row>
    <row r="18" spans="1:4">
      <c r="A18" s="6" t="s">
        <v>123</v>
      </c>
      <c r="B18" s="11">
        <v>5551</v>
      </c>
      <c r="C18" s="6">
        <v>97</v>
      </c>
      <c r="D18" s="11">
        <v>11</v>
      </c>
    </row>
    <row r="19" spans="1:4">
      <c r="A19" s="6" t="s">
        <v>124</v>
      </c>
      <c r="B19" s="11">
        <v>4598</v>
      </c>
      <c r="C19" s="6">
        <v>127</v>
      </c>
      <c r="D19" s="11">
        <v>5</v>
      </c>
    </row>
    <row r="20" spans="1:4">
      <c r="A20" s="6" t="s">
        <v>125</v>
      </c>
      <c r="B20" s="11">
        <v>4395</v>
      </c>
      <c r="C20" s="6">
        <v>66</v>
      </c>
      <c r="D20" s="11">
        <v>7</v>
      </c>
    </row>
    <row r="21" spans="1:4">
      <c r="A21" s="6" t="s">
        <v>126</v>
      </c>
      <c r="B21" s="11">
        <v>4325</v>
      </c>
      <c r="C21" s="6">
        <v>81</v>
      </c>
      <c r="D21" s="11">
        <v>11</v>
      </c>
    </row>
    <row r="22" spans="1:4">
      <c r="A22" s="6" t="s">
        <v>127</v>
      </c>
      <c r="B22" s="11">
        <v>5753</v>
      </c>
      <c r="C22" s="11">
        <v>113</v>
      </c>
      <c r="D22" s="11">
        <v>14</v>
      </c>
    </row>
    <row r="23" spans="1:4">
      <c r="A23" s="6" t="s">
        <v>128</v>
      </c>
      <c r="B23" s="11">
        <v>5653</v>
      </c>
      <c r="C23" s="11">
        <v>137</v>
      </c>
      <c r="D23" s="11">
        <v>9</v>
      </c>
    </row>
    <row r="24" spans="1:4">
      <c r="A24" s="6" t="s">
        <v>129</v>
      </c>
      <c r="B24" s="11">
        <v>6093</v>
      </c>
      <c r="C24" s="11">
        <v>125</v>
      </c>
      <c r="D24" s="11">
        <v>20</v>
      </c>
    </row>
    <row r="25" spans="1:4">
      <c r="A25" s="6" t="s">
        <v>130</v>
      </c>
      <c r="B25" s="11">
        <v>7221</v>
      </c>
      <c r="C25" s="11">
        <v>132</v>
      </c>
      <c r="D25" s="11">
        <v>10</v>
      </c>
    </row>
    <row r="26" spans="1:4" ht="15.65" customHeight="1">
      <c r="A26" s="6" t="s">
        <v>131</v>
      </c>
      <c r="B26" s="11">
        <v>7608</v>
      </c>
      <c r="C26" s="11">
        <v>154</v>
      </c>
      <c r="D26" s="11">
        <v>9</v>
      </c>
    </row>
    <row r="28" spans="1:4">
      <c r="C28" s="10"/>
    </row>
  </sheetData>
  <phoneticPr fontId="29" type="noConversion"/>
  <pageMargins left="0.74803149606299213" right="0.74803149606299213" top="0.98425196850393704" bottom="0.98425196850393704" header="0.51181102362204722" footer="0.51181102362204722"/>
  <pageSetup paperSize="9" scale="73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8"/>
  <sheetViews>
    <sheetView showGridLines="0" zoomScaleNormal="100" workbookViewId="0"/>
  </sheetViews>
  <sheetFormatPr defaultColWidth="9.08984375" defaultRowHeight="13"/>
  <cols>
    <col min="1" max="1" width="12.6328125" style="17" customWidth="1"/>
    <col min="2" max="4" width="12.54296875" style="17" customWidth="1"/>
    <col min="5" max="6" width="9.08984375" style="17" customWidth="1"/>
    <col min="7" max="16384" width="9.08984375" style="17"/>
  </cols>
  <sheetData>
    <row r="1" spans="1:4" ht="15.65" customHeight="1">
      <c r="A1" s="1" t="s">
        <v>163</v>
      </c>
    </row>
    <row r="2" spans="1:4" ht="15" customHeight="1">
      <c r="A2" s="63" t="s">
        <v>33</v>
      </c>
    </row>
    <row r="3" spans="1:4" ht="15" customHeight="1">
      <c r="A3" s="63"/>
    </row>
    <row r="4" spans="1:4" ht="15" customHeight="1">
      <c r="A4" s="79" t="str">
        <f>HYPERLINK("#'Contents'!A1", "Link to Contents tab")</f>
        <v>Link to Contents tab</v>
      </c>
    </row>
    <row r="5" spans="1:4" ht="15" customHeight="1">
      <c r="A5" s="72" t="s">
        <v>71</v>
      </c>
    </row>
    <row r="6" spans="1:4" ht="47" customHeight="1">
      <c r="A6" s="28" t="s">
        <v>110</v>
      </c>
      <c r="B6" s="22" t="s">
        <v>84</v>
      </c>
      <c r="C6" s="22" t="s">
        <v>85</v>
      </c>
      <c r="D6" s="75" t="s">
        <v>164</v>
      </c>
    </row>
    <row r="7" spans="1:4" ht="25.25" customHeight="1">
      <c r="A7" s="13" t="s">
        <v>112</v>
      </c>
      <c r="B7" s="87">
        <v>1566</v>
      </c>
      <c r="C7" s="87">
        <v>218</v>
      </c>
      <c r="D7" s="87">
        <v>1784</v>
      </c>
    </row>
    <row r="8" spans="1:4" ht="15" customHeight="1">
      <c r="A8" s="13" t="s">
        <v>113</v>
      </c>
      <c r="B8" s="87">
        <v>1451</v>
      </c>
      <c r="C8" s="87">
        <v>208</v>
      </c>
      <c r="D8" s="87">
        <v>1659</v>
      </c>
    </row>
    <row r="9" spans="1:4" ht="15" customHeight="1">
      <c r="A9" s="13" t="s">
        <v>114</v>
      </c>
      <c r="B9" s="87">
        <v>1297</v>
      </c>
      <c r="C9" s="87">
        <v>117</v>
      </c>
      <c r="D9" s="87">
        <v>1414</v>
      </c>
    </row>
    <row r="10" spans="1:4" ht="15" customHeight="1">
      <c r="A10" s="13" t="s">
        <v>115</v>
      </c>
      <c r="B10" s="87">
        <v>997</v>
      </c>
      <c r="C10" s="87">
        <v>119</v>
      </c>
      <c r="D10" s="87">
        <v>1116</v>
      </c>
    </row>
    <row r="11" spans="1:4" ht="15" customHeight="1">
      <c r="A11" s="13" t="s">
        <v>116</v>
      </c>
      <c r="B11" s="87">
        <v>886</v>
      </c>
      <c r="C11" s="87">
        <v>122</v>
      </c>
      <c r="D11" s="87">
        <v>1008</v>
      </c>
    </row>
    <row r="12" spans="1:4" ht="15" customHeight="1">
      <c r="A12" s="6" t="s">
        <v>117</v>
      </c>
      <c r="B12" s="87">
        <v>786</v>
      </c>
      <c r="C12" s="87">
        <v>91</v>
      </c>
      <c r="D12" s="87">
        <v>877</v>
      </c>
    </row>
    <row r="13" spans="1:4" ht="15" customHeight="1">
      <c r="A13" s="6" t="s">
        <v>118</v>
      </c>
      <c r="B13" s="87">
        <v>803</v>
      </c>
      <c r="C13" s="87">
        <v>100</v>
      </c>
      <c r="D13" s="87">
        <v>903</v>
      </c>
    </row>
    <row r="14" spans="1:4" ht="15" customHeight="1">
      <c r="A14" s="6" t="s">
        <v>119</v>
      </c>
      <c r="B14" s="87">
        <v>762</v>
      </c>
      <c r="C14" s="87">
        <v>88</v>
      </c>
      <c r="D14" s="87">
        <v>850</v>
      </c>
    </row>
    <row r="15" spans="1:4" ht="15" customHeight="1">
      <c r="A15" s="6" t="s">
        <v>120</v>
      </c>
      <c r="B15" s="87">
        <v>607</v>
      </c>
      <c r="C15" s="87">
        <v>77</v>
      </c>
      <c r="D15" s="87">
        <v>684</v>
      </c>
    </row>
    <row r="16" spans="1:4" ht="15" customHeight="1">
      <c r="A16" s="6" t="s">
        <v>121</v>
      </c>
      <c r="B16" s="87">
        <v>705</v>
      </c>
      <c r="C16" s="87">
        <v>60</v>
      </c>
      <c r="D16" s="87">
        <v>765</v>
      </c>
    </row>
    <row r="17" spans="1:12" ht="15" customHeight="1">
      <c r="A17" s="6" t="s">
        <v>122</v>
      </c>
      <c r="B17" s="87">
        <v>625</v>
      </c>
      <c r="C17" s="87">
        <v>72</v>
      </c>
      <c r="D17" s="87">
        <v>697</v>
      </c>
    </row>
    <row r="18" spans="1:12" ht="15" customHeight="1">
      <c r="A18" s="6" t="s">
        <v>123</v>
      </c>
      <c r="B18" s="87">
        <v>521</v>
      </c>
      <c r="C18" s="87">
        <v>66</v>
      </c>
      <c r="D18" s="87">
        <v>587</v>
      </c>
    </row>
    <row r="19" spans="1:12" ht="15" customHeight="1">
      <c r="A19" s="6" t="s">
        <v>124</v>
      </c>
      <c r="B19" s="87">
        <v>616</v>
      </c>
      <c r="C19" s="87">
        <v>81</v>
      </c>
      <c r="D19" s="87">
        <v>697</v>
      </c>
    </row>
    <row r="20" spans="1:12" ht="15" customHeight="1">
      <c r="A20" s="6" t="s">
        <v>125</v>
      </c>
      <c r="B20" s="87">
        <v>633</v>
      </c>
      <c r="C20" s="87">
        <v>90</v>
      </c>
      <c r="D20" s="87">
        <v>723</v>
      </c>
    </row>
    <row r="21" spans="1:12" ht="15" customHeight="1">
      <c r="A21" s="6" t="s">
        <v>126</v>
      </c>
      <c r="B21" s="87">
        <v>693</v>
      </c>
      <c r="C21" s="87">
        <v>92</v>
      </c>
      <c r="D21" s="87">
        <v>785</v>
      </c>
    </row>
    <row r="22" spans="1:12" ht="15" customHeight="1">
      <c r="A22" s="6" t="s">
        <v>127</v>
      </c>
      <c r="B22" s="87">
        <v>781</v>
      </c>
      <c r="C22" s="87">
        <v>93</v>
      </c>
      <c r="D22" s="87">
        <v>874</v>
      </c>
    </row>
    <row r="23" spans="1:12" ht="15" customHeight="1">
      <c r="A23" s="6" t="s">
        <v>128</v>
      </c>
      <c r="B23" s="87">
        <v>882</v>
      </c>
      <c r="C23" s="87">
        <v>155</v>
      </c>
      <c r="D23" s="102">
        <v>1037</v>
      </c>
    </row>
    <row r="24" spans="1:12" ht="15" customHeight="1">
      <c r="A24" s="6" t="s">
        <v>129</v>
      </c>
      <c r="B24" s="87">
        <v>967</v>
      </c>
      <c r="C24" s="87">
        <v>137</v>
      </c>
      <c r="D24" s="102">
        <f>SUM(B24:C24)</f>
        <v>1104</v>
      </c>
      <c r="E24" s="45"/>
    </row>
    <row r="25" spans="1:12" ht="15" customHeight="1">
      <c r="A25" s="6" t="s">
        <v>130</v>
      </c>
      <c r="B25" s="87">
        <v>1091</v>
      </c>
      <c r="C25" s="87">
        <v>158</v>
      </c>
      <c r="D25" s="102">
        <v>1249</v>
      </c>
      <c r="I25" s="95"/>
      <c r="J25" s="95"/>
      <c r="K25" s="95"/>
      <c r="L25" s="95"/>
    </row>
    <row r="26" spans="1:12" ht="15.5">
      <c r="A26" s="6" t="s">
        <v>131</v>
      </c>
      <c r="B26" s="87">
        <v>1248</v>
      </c>
      <c r="C26" s="87">
        <v>166</v>
      </c>
      <c r="D26" s="102">
        <v>1414</v>
      </c>
      <c r="I26" s="95"/>
      <c r="J26" s="100"/>
      <c r="K26" s="100"/>
      <c r="L26" s="100"/>
    </row>
    <row r="28" spans="1:12">
      <c r="D28" s="49"/>
    </row>
  </sheetData>
  <phoneticPr fontId="29" type="noConversion"/>
  <pageMargins left="0.74803149606299213" right="0.74803149606299213" top="0.98425196850393704" bottom="0.98425196850393704" header="0.51181102362204722" footer="0.51181102362204722"/>
  <pageSetup paperSize="9" scale="73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0"/>
  <sheetViews>
    <sheetView showGridLines="0" zoomScaleNormal="100" workbookViewId="0"/>
  </sheetViews>
  <sheetFormatPr defaultColWidth="9.08984375" defaultRowHeight="13"/>
  <cols>
    <col min="1" max="1" width="17.08984375" style="17" customWidth="1"/>
    <col min="2" max="2" width="22.54296875" style="17" customWidth="1"/>
    <col min="3" max="5" width="20.6328125" style="17" customWidth="1"/>
    <col min="6" max="9" width="9.08984375" style="17" customWidth="1"/>
    <col min="10" max="10" width="13.08984375" style="17" bestFit="1" customWidth="1"/>
    <col min="11" max="12" width="9.08984375" style="17" customWidth="1"/>
    <col min="13" max="16384" width="9.08984375" style="17"/>
  </cols>
  <sheetData>
    <row r="1" spans="1:5" ht="15.65" customHeight="1">
      <c r="A1" s="1" t="s">
        <v>175</v>
      </c>
      <c r="B1" s="1"/>
      <c r="C1" s="5"/>
      <c r="D1" s="6"/>
      <c r="E1" s="6"/>
    </row>
    <row r="2" spans="1:5" ht="15.65" customHeight="1">
      <c r="A2" s="63" t="s">
        <v>33</v>
      </c>
      <c r="B2" s="1"/>
      <c r="C2" s="5"/>
      <c r="D2" s="6"/>
      <c r="E2" s="6"/>
    </row>
    <row r="3" spans="1:5" ht="15.65" customHeight="1">
      <c r="A3" s="63"/>
      <c r="B3" s="1"/>
      <c r="C3" s="5"/>
      <c r="D3" s="6"/>
      <c r="E3" s="6"/>
    </row>
    <row r="4" spans="1:5" ht="15.65" customHeight="1">
      <c r="A4" s="79" t="str">
        <f>HYPERLINK("#'Contents'!A1", "Link to Contents tab")</f>
        <v>Link to Contents tab</v>
      </c>
      <c r="B4" s="1"/>
      <c r="C4" s="5"/>
      <c r="D4" s="6"/>
      <c r="E4" s="6"/>
    </row>
    <row r="5" spans="1:5" ht="15.65" customHeight="1">
      <c r="A5" s="72" t="s">
        <v>71</v>
      </c>
      <c r="B5" s="1"/>
      <c r="C5" s="5"/>
      <c r="D5" s="6"/>
      <c r="E5" s="6"/>
    </row>
    <row r="6" spans="1:5" ht="47" customHeight="1">
      <c r="A6" s="21" t="s">
        <v>165</v>
      </c>
      <c r="B6" s="21" t="s">
        <v>166</v>
      </c>
      <c r="C6" s="22" t="s">
        <v>167</v>
      </c>
      <c r="D6" s="22" t="s">
        <v>154</v>
      </c>
      <c r="E6" s="22" t="s">
        <v>168</v>
      </c>
    </row>
    <row r="7" spans="1:5" ht="25.25" customHeight="1">
      <c r="A7" s="6" t="s">
        <v>76</v>
      </c>
      <c r="B7" s="6" t="s">
        <v>169</v>
      </c>
      <c r="C7" s="20">
        <f>SUM(C8:C9)</f>
        <v>1414</v>
      </c>
      <c r="D7" s="20">
        <f>SUM(D8:D9)</f>
        <v>4798</v>
      </c>
      <c r="E7" s="101">
        <f t="shared" ref="E7:E21" si="0">C7/D7</f>
        <v>0.29470612755314712</v>
      </c>
    </row>
    <row r="8" spans="1:5" ht="15" customHeight="1">
      <c r="A8" s="6" t="s">
        <v>76</v>
      </c>
      <c r="B8" s="6" t="s">
        <v>84</v>
      </c>
      <c r="C8" s="20">
        <f>SUM(C11,C14,C17,C20)</f>
        <v>1248</v>
      </c>
      <c r="D8" s="20">
        <f>SUM(D20,D17,D14,D11)</f>
        <v>4140</v>
      </c>
      <c r="E8" s="101">
        <f t="shared" si="0"/>
        <v>0.30144927536231886</v>
      </c>
    </row>
    <row r="9" spans="1:5" ht="15" customHeight="1">
      <c r="A9" s="6" t="s">
        <v>76</v>
      </c>
      <c r="B9" s="6" t="s">
        <v>85</v>
      </c>
      <c r="C9" s="20">
        <f>SUM(C12,C15,C18,C21)</f>
        <v>166</v>
      </c>
      <c r="D9" s="20">
        <f>SUM(D21,D18,D15,D12)</f>
        <v>658</v>
      </c>
      <c r="E9" s="101">
        <f t="shared" si="0"/>
        <v>0.25227963525835867</v>
      </c>
    </row>
    <row r="10" spans="1:5" ht="25.25" customHeight="1">
      <c r="A10" s="6" t="s">
        <v>78</v>
      </c>
      <c r="B10" s="6" t="s">
        <v>169</v>
      </c>
      <c r="C10" s="20">
        <f>SUM(C11:C12)</f>
        <v>359</v>
      </c>
      <c r="D10" s="20">
        <f>SUM(D11:D12)</f>
        <v>1249</v>
      </c>
      <c r="E10" s="101">
        <f t="shared" si="0"/>
        <v>0.28742994395516414</v>
      </c>
    </row>
    <row r="11" spans="1:5" ht="15" customHeight="1">
      <c r="A11" s="6" t="s">
        <v>78</v>
      </c>
      <c r="B11" s="6" t="s">
        <v>84</v>
      </c>
      <c r="C11" s="20">
        <v>311</v>
      </c>
      <c r="D11" s="20">
        <f>'Table 4'!B26</f>
        <v>1079</v>
      </c>
      <c r="E11" s="101">
        <f t="shared" si="0"/>
        <v>0.28822984244670991</v>
      </c>
    </row>
    <row r="12" spans="1:5" ht="15" customHeight="1">
      <c r="A12" s="6" t="s">
        <v>78</v>
      </c>
      <c r="B12" s="6" t="s">
        <v>85</v>
      </c>
      <c r="C12" s="20">
        <v>48</v>
      </c>
      <c r="D12" s="20">
        <f>'Table 4'!C26</f>
        <v>170</v>
      </c>
      <c r="E12" s="101">
        <f t="shared" si="0"/>
        <v>0.28235294117647058</v>
      </c>
    </row>
    <row r="13" spans="1:5" ht="25.25" customHeight="1">
      <c r="A13" s="6" t="s">
        <v>79</v>
      </c>
      <c r="B13" s="6" t="s">
        <v>169</v>
      </c>
      <c r="C13" s="20">
        <f>SUM(C14:C15)</f>
        <v>514</v>
      </c>
      <c r="D13" s="20">
        <f>SUM(D14:D15)</f>
        <v>1412</v>
      </c>
      <c r="E13" s="101">
        <f t="shared" si="0"/>
        <v>0.3640226628895184</v>
      </c>
    </row>
    <row r="14" spans="1:5" ht="15" customHeight="1">
      <c r="A14" s="6" t="s">
        <v>79</v>
      </c>
      <c r="B14" s="6" t="s">
        <v>84</v>
      </c>
      <c r="C14" s="20">
        <v>464</v>
      </c>
      <c r="D14" s="20">
        <f>'Table 4'!D26</f>
        <v>1269</v>
      </c>
      <c r="E14" s="101">
        <f t="shared" si="0"/>
        <v>0.36564223798266349</v>
      </c>
    </row>
    <row r="15" spans="1:5" ht="15" customHeight="1">
      <c r="A15" s="6" t="s">
        <v>79</v>
      </c>
      <c r="B15" s="6" t="s">
        <v>85</v>
      </c>
      <c r="C15" s="20">
        <v>50</v>
      </c>
      <c r="D15" s="20">
        <f>'Table 4'!E26</f>
        <v>143</v>
      </c>
      <c r="E15" s="101">
        <f t="shared" si="0"/>
        <v>0.34965034965034963</v>
      </c>
    </row>
    <row r="16" spans="1:5" ht="25.25" customHeight="1">
      <c r="A16" s="6" t="s">
        <v>80</v>
      </c>
      <c r="B16" s="6" t="s">
        <v>169</v>
      </c>
      <c r="C16" s="20">
        <f>SUM(C17:C18)</f>
        <v>517</v>
      </c>
      <c r="D16" s="20">
        <f>SUM(D17:D18)</f>
        <v>1905</v>
      </c>
      <c r="E16" s="101">
        <f t="shared" si="0"/>
        <v>0.27139107611548557</v>
      </c>
    </row>
    <row r="17" spans="1:7" ht="15" customHeight="1">
      <c r="A17" s="6" t="s">
        <v>80</v>
      </c>
      <c r="B17" s="6" t="s">
        <v>84</v>
      </c>
      <c r="C17" s="20">
        <v>469</v>
      </c>
      <c r="D17" s="20">
        <f>'Table 4'!F26</f>
        <v>1697</v>
      </c>
      <c r="E17" s="101">
        <f t="shared" si="0"/>
        <v>0.27637006482027104</v>
      </c>
    </row>
    <row r="18" spans="1:7" ht="15" customHeight="1">
      <c r="A18" s="6" t="s">
        <v>80</v>
      </c>
      <c r="B18" s="6" t="s">
        <v>85</v>
      </c>
      <c r="C18" s="20">
        <v>48</v>
      </c>
      <c r="D18" s="20">
        <f>'Table 4'!G26</f>
        <v>208</v>
      </c>
      <c r="E18" s="101">
        <f t="shared" si="0"/>
        <v>0.23076923076923078</v>
      </c>
    </row>
    <row r="19" spans="1:7" ht="25.25" customHeight="1">
      <c r="A19" s="6" t="s">
        <v>81</v>
      </c>
      <c r="B19" s="6" t="s">
        <v>169</v>
      </c>
      <c r="C19" s="20">
        <f>SUM(C20:C21)</f>
        <v>24</v>
      </c>
      <c r="D19" s="20">
        <f>SUM(D20:D21)</f>
        <v>232</v>
      </c>
      <c r="E19" s="101">
        <f t="shared" si="0"/>
        <v>0.10344827586206896</v>
      </c>
    </row>
    <row r="20" spans="1:7" ht="15" customHeight="1">
      <c r="A20" s="6" t="s">
        <v>81</v>
      </c>
      <c r="B20" s="6" t="s">
        <v>84</v>
      </c>
      <c r="C20" s="20">
        <v>4</v>
      </c>
      <c r="D20" s="20">
        <f>'Table 4'!H26</f>
        <v>95</v>
      </c>
      <c r="E20" s="101">
        <f t="shared" si="0"/>
        <v>4.2105263157894736E-2</v>
      </c>
    </row>
    <row r="21" spans="1:7" ht="15" customHeight="1">
      <c r="A21" s="6" t="s">
        <v>81</v>
      </c>
      <c r="B21" s="6" t="s">
        <v>85</v>
      </c>
      <c r="C21" s="20">
        <v>20</v>
      </c>
      <c r="D21" s="20">
        <f>'Table 4'!I26</f>
        <v>137</v>
      </c>
      <c r="E21" s="101">
        <f t="shared" si="0"/>
        <v>0.145985401459854</v>
      </c>
    </row>
    <row r="22" spans="1:7" ht="15" customHeight="1">
      <c r="A22" s="23"/>
      <c r="B22" s="23"/>
      <c r="C22" s="6"/>
      <c r="D22" s="11"/>
      <c r="E22" s="10"/>
    </row>
    <row r="23" spans="1:7" ht="15" customHeight="1">
      <c r="A23" s="19"/>
      <c r="B23" s="19"/>
      <c r="C23" s="6"/>
      <c r="D23" s="6"/>
      <c r="E23" s="6"/>
    </row>
    <row r="24" spans="1:7" ht="26.4" customHeight="1">
      <c r="A24" s="129"/>
      <c r="B24" s="130"/>
      <c r="C24" s="130"/>
      <c r="D24" s="130"/>
      <c r="E24" s="130"/>
      <c r="F24" s="130"/>
      <c r="G24" s="130"/>
    </row>
    <row r="25" spans="1:7" ht="15.65" customHeight="1">
      <c r="A25" s="21"/>
      <c r="B25" s="21"/>
      <c r="C25" s="22"/>
      <c r="D25" s="22"/>
      <c r="E25" s="22"/>
    </row>
    <row r="26" spans="1:7" ht="15" customHeight="1">
      <c r="A26" s="6"/>
      <c r="B26" s="6"/>
      <c r="C26" s="11"/>
      <c r="D26" s="11"/>
      <c r="E26" s="76"/>
    </row>
    <row r="27" spans="1:7" ht="15" customHeight="1">
      <c r="A27" s="6"/>
      <c r="B27" s="6"/>
      <c r="C27" s="25"/>
      <c r="D27" s="9"/>
      <c r="E27" s="76"/>
    </row>
    <row r="28" spans="1:7" ht="15" customHeight="1">
      <c r="A28" s="6"/>
      <c r="B28" s="6"/>
      <c r="C28" s="25"/>
      <c r="D28" s="9"/>
      <c r="E28" s="76"/>
    </row>
    <row r="29" spans="1:7" ht="15" customHeight="1">
      <c r="A29" s="6"/>
      <c r="B29" s="6"/>
      <c r="C29" s="6"/>
      <c r="D29" s="77"/>
      <c r="E29" s="10"/>
    </row>
    <row r="30" spans="1:7" ht="15" customHeight="1">
      <c r="A30" s="6"/>
      <c r="B30" s="6"/>
      <c r="C30" s="6"/>
      <c r="D30" s="11"/>
      <c r="E30" s="10"/>
    </row>
    <row r="31" spans="1:7" ht="15" customHeight="1">
      <c r="A31" s="6"/>
      <c r="B31" s="6"/>
      <c r="C31" s="6"/>
      <c r="D31" s="11"/>
      <c r="E31" s="10"/>
    </row>
    <row r="32" spans="1:7" ht="15" customHeight="1">
      <c r="A32" s="6"/>
      <c r="B32" s="6"/>
      <c r="C32" s="6"/>
      <c r="D32" s="77"/>
      <c r="E32" s="10"/>
    </row>
    <row r="33" spans="1:5" ht="15" customHeight="1">
      <c r="A33" s="6"/>
      <c r="B33" s="6"/>
      <c r="C33" s="6"/>
      <c r="D33" s="11"/>
      <c r="E33" s="10"/>
    </row>
    <row r="34" spans="1:5" ht="15" customHeight="1">
      <c r="A34" s="6"/>
      <c r="B34" s="6"/>
      <c r="C34" s="6"/>
      <c r="D34" s="11"/>
      <c r="E34" s="10"/>
    </row>
    <row r="35" spans="1:5" ht="15" customHeight="1">
      <c r="A35" s="6"/>
      <c r="B35" s="6"/>
      <c r="C35" s="6"/>
      <c r="D35" s="77"/>
      <c r="E35" s="10"/>
    </row>
    <row r="36" spans="1:5" ht="15" customHeight="1">
      <c r="A36" s="6"/>
      <c r="B36" s="6"/>
      <c r="C36" s="6"/>
      <c r="D36" s="11"/>
      <c r="E36" s="10"/>
    </row>
    <row r="37" spans="1:5" ht="15" customHeight="1">
      <c r="A37" s="6"/>
      <c r="B37" s="6"/>
      <c r="C37" s="6"/>
      <c r="D37" s="11"/>
      <c r="E37" s="10"/>
    </row>
    <row r="38" spans="1:5" ht="15" customHeight="1">
      <c r="A38" s="6"/>
      <c r="B38" s="6"/>
      <c r="C38" s="6"/>
      <c r="D38" s="6"/>
      <c r="E38" s="10"/>
    </row>
    <row r="39" spans="1:5" ht="15" customHeight="1">
      <c r="A39" s="6"/>
      <c r="B39" s="6"/>
      <c r="C39" s="6"/>
      <c r="D39" s="11"/>
      <c r="E39" s="10"/>
    </row>
    <row r="40" spans="1:5" ht="15" customHeight="1">
      <c r="A40" s="6"/>
      <c r="B40" s="6"/>
      <c r="C40" s="6"/>
      <c r="D40" s="11"/>
      <c r="E40" s="10"/>
    </row>
  </sheetData>
  <mergeCells count="1">
    <mergeCell ref="A24:G24"/>
  </mergeCells>
  <pageMargins left="0.74803149606299213" right="0.74803149606299213" top="0.98425196850393704" bottom="0.98425196850393704" header="0.51181102362204722" footer="0.51181102362204722"/>
  <pageSetup paperSize="9" scale="73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7"/>
  <sheetViews>
    <sheetView showGridLines="0" zoomScaleNormal="100" workbookViewId="0"/>
  </sheetViews>
  <sheetFormatPr defaultColWidth="9.08984375" defaultRowHeight="13"/>
  <cols>
    <col min="1" max="1" width="18.36328125" style="17" customWidth="1"/>
    <col min="2" max="4" width="12.6328125" style="17" customWidth="1"/>
    <col min="5" max="5" width="11.08984375" style="17" customWidth="1"/>
    <col min="6" max="7" width="9.08984375" style="17" customWidth="1"/>
    <col min="8" max="16384" width="9.08984375" style="17"/>
  </cols>
  <sheetData>
    <row r="1" spans="1:5" ht="15.65" customHeight="1">
      <c r="A1" s="29" t="s">
        <v>170</v>
      </c>
    </row>
    <row r="2" spans="1:5" ht="15" customHeight="1">
      <c r="A2" s="63" t="s">
        <v>33</v>
      </c>
    </row>
    <row r="3" spans="1:5" ht="15" customHeight="1">
      <c r="A3" s="63"/>
    </row>
    <row r="4" spans="1:5" ht="15" customHeight="1">
      <c r="A4" s="79" t="str">
        <f>HYPERLINK("#'Contents'!A1", "Link to Contents tab")</f>
        <v>Link to Contents tab</v>
      </c>
    </row>
    <row r="5" spans="1:5" ht="15" customHeight="1">
      <c r="A5" s="72" t="s">
        <v>71</v>
      </c>
    </row>
    <row r="6" spans="1:5" ht="47" customHeight="1">
      <c r="A6" s="24" t="s">
        <v>110</v>
      </c>
      <c r="B6" s="22" t="s">
        <v>84</v>
      </c>
      <c r="C6" s="22" t="s">
        <v>85</v>
      </c>
      <c r="D6" s="75" t="s">
        <v>164</v>
      </c>
    </row>
    <row r="7" spans="1:5" ht="25.25" customHeight="1">
      <c r="A7" s="13" t="s">
        <v>112</v>
      </c>
      <c r="B7" s="20">
        <v>72</v>
      </c>
      <c r="C7" s="20">
        <v>17</v>
      </c>
      <c r="D7" s="9">
        <v>89</v>
      </c>
    </row>
    <row r="8" spans="1:5" ht="15" customHeight="1">
      <c r="A8" s="13" t="s">
        <v>113</v>
      </c>
      <c r="B8" s="12">
        <v>76</v>
      </c>
      <c r="C8" s="12">
        <v>20</v>
      </c>
      <c r="D8" s="9">
        <v>96</v>
      </c>
    </row>
    <row r="9" spans="1:5" ht="15" customHeight="1">
      <c r="A9" s="13" t="s">
        <v>114</v>
      </c>
      <c r="B9" s="12">
        <v>58</v>
      </c>
      <c r="C9" s="12">
        <v>10</v>
      </c>
      <c r="D9" s="9">
        <v>68</v>
      </c>
    </row>
    <row r="10" spans="1:5" ht="15" customHeight="1">
      <c r="A10" s="13" t="s">
        <v>115</v>
      </c>
      <c r="B10" s="12">
        <v>81</v>
      </c>
      <c r="C10" s="12">
        <v>8</v>
      </c>
      <c r="D10" s="9">
        <v>89</v>
      </c>
    </row>
    <row r="11" spans="1:5" ht="15" customHeight="1">
      <c r="A11" s="13" t="s">
        <v>116</v>
      </c>
      <c r="B11" s="12">
        <v>45</v>
      </c>
      <c r="C11" s="12">
        <v>12</v>
      </c>
      <c r="D11" s="9">
        <v>57</v>
      </c>
    </row>
    <row r="12" spans="1:5" ht="15" customHeight="1">
      <c r="A12" s="6" t="s">
        <v>117</v>
      </c>
      <c r="B12" s="12">
        <v>65</v>
      </c>
      <c r="C12" s="12">
        <v>15</v>
      </c>
      <c r="D12" s="12">
        <v>80</v>
      </c>
    </row>
    <row r="13" spans="1:5" ht="15" customHeight="1">
      <c r="A13" s="6" t="s">
        <v>171</v>
      </c>
      <c r="B13" s="9" t="s">
        <v>77</v>
      </c>
      <c r="C13" s="9" t="s">
        <v>77</v>
      </c>
      <c r="D13" s="9" t="s">
        <v>77</v>
      </c>
    </row>
    <row r="14" spans="1:5" ht="15" customHeight="1">
      <c r="A14" s="6" t="s">
        <v>119</v>
      </c>
      <c r="B14" s="12">
        <v>66</v>
      </c>
      <c r="C14" s="12">
        <v>11</v>
      </c>
      <c r="D14" s="12">
        <v>77</v>
      </c>
      <c r="E14" s="31"/>
    </row>
    <row r="15" spans="1:5" ht="15" customHeight="1">
      <c r="A15" s="6" t="s">
        <v>120</v>
      </c>
      <c r="B15" s="12">
        <v>57</v>
      </c>
      <c r="C15" s="12">
        <v>7</v>
      </c>
      <c r="D15" s="12">
        <v>64</v>
      </c>
    </row>
    <row r="16" spans="1:5" ht="15" customHeight="1">
      <c r="A16" s="6" t="s">
        <v>162</v>
      </c>
      <c r="B16" s="12">
        <v>38</v>
      </c>
      <c r="C16" s="12">
        <v>15</v>
      </c>
      <c r="D16" s="12">
        <v>53</v>
      </c>
    </row>
    <row r="17" spans="1:14" ht="15" customHeight="1">
      <c r="A17" s="6" t="s">
        <v>122</v>
      </c>
      <c r="B17" s="12">
        <v>44</v>
      </c>
      <c r="C17" s="12">
        <v>6</v>
      </c>
      <c r="D17" s="12">
        <v>50</v>
      </c>
    </row>
    <row r="18" spans="1:14" ht="15" customHeight="1">
      <c r="A18" s="6" t="s">
        <v>123</v>
      </c>
      <c r="B18" s="12">
        <v>35</v>
      </c>
      <c r="C18" s="12">
        <v>7</v>
      </c>
      <c r="D18" s="12">
        <v>42</v>
      </c>
    </row>
    <row r="19" spans="1:14" ht="15" customHeight="1">
      <c r="A19" s="6" t="s">
        <v>124</v>
      </c>
      <c r="B19" s="12">
        <v>49</v>
      </c>
      <c r="C19" s="12">
        <v>5</v>
      </c>
      <c r="D19" s="12">
        <v>54</v>
      </c>
    </row>
    <row r="20" spans="1:14" ht="15" customHeight="1">
      <c r="A20" s="6" t="s">
        <v>125</v>
      </c>
      <c r="B20" s="12">
        <v>33</v>
      </c>
      <c r="C20" s="12">
        <v>12</v>
      </c>
      <c r="D20" s="12">
        <v>45</v>
      </c>
    </row>
    <row r="21" spans="1:14" ht="15" customHeight="1">
      <c r="A21" s="6" t="s">
        <v>126</v>
      </c>
      <c r="B21" s="12">
        <v>23</v>
      </c>
      <c r="C21" s="12">
        <v>3</v>
      </c>
      <c r="D21" s="12">
        <v>26</v>
      </c>
    </row>
    <row r="22" spans="1:14" ht="15" customHeight="1">
      <c r="A22" s="6" t="s">
        <v>127</v>
      </c>
      <c r="B22" s="12">
        <v>28</v>
      </c>
      <c r="C22" s="12">
        <v>9</v>
      </c>
      <c r="D22" s="12">
        <v>37</v>
      </c>
    </row>
    <row r="23" spans="1:14" ht="15" customHeight="1">
      <c r="A23" s="6" t="s">
        <v>128</v>
      </c>
      <c r="B23" s="12">
        <v>18</v>
      </c>
      <c r="C23" s="12">
        <v>7</v>
      </c>
      <c r="D23" s="12">
        <v>25</v>
      </c>
    </row>
    <row r="24" spans="1:14" ht="15" customHeight="1">
      <c r="A24" s="6" t="s">
        <v>129</v>
      </c>
      <c r="B24" s="12">
        <v>23</v>
      </c>
      <c r="C24" s="12">
        <v>8</v>
      </c>
      <c r="D24" s="12">
        <f>SUM(B24:C24)</f>
        <v>31</v>
      </c>
    </row>
    <row r="25" spans="1:14" ht="15" customHeight="1">
      <c r="A25" s="6" t="s">
        <v>130</v>
      </c>
      <c r="B25" s="12">
        <v>65</v>
      </c>
      <c r="C25" s="12">
        <v>13</v>
      </c>
      <c r="D25" s="12">
        <v>78</v>
      </c>
      <c r="K25" s="95"/>
      <c r="L25" s="95"/>
      <c r="M25" s="95"/>
      <c r="N25" s="94"/>
    </row>
    <row r="26" spans="1:14" ht="13.25" customHeight="1">
      <c r="A26" s="6" t="s">
        <v>131</v>
      </c>
      <c r="B26" s="12">
        <v>65</v>
      </c>
      <c r="C26" s="12">
        <v>14</v>
      </c>
      <c r="D26" s="12">
        <v>79</v>
      </c>
      <c r="K26" s="95"/>
      <c r="L26" s="100"/>
      <c r="M26" s="100"/>
      <c r="N26" s="100"/>
    </row>
    <row r="27" spans="1:14">
      <c r="D27" s="30"/>
    </row>
  </sheetData>
  <phoneticPr fontId="29" type="noConversion"/>
  <pageMargins left="0.74803149606299213" right="0.74803149606299213" top="0.98425196850393704" bottom="0.98425196850393704" header="0.51181102362204722" footer="0.51181102362204722"/>
  <pageSetup paperSize="9" scale="73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B1908-6DCD-48A3-BB9D-37AF1A7C3B8C}">
  <dimension ref="A1:E16"/>
  <sheetViews>
    <sheetView showGridLines="0" zoomScaleNormal="100" workbookViewId="0"/>
  </sheetViews>
  <sheetFormatPr defaultColWidth="9.08984375" defaultRowHeight="13"/>
  <cols>
    <col min="1" max="1" width="21.36328125" style="17" customWidth="1"/>
    <col min="2" max="2" width="19.54296875" style="17" customWidth="1"/>
    <col min="3" max="3" width="33.54296875" style="17" customWidth="1"/>
    <col min="4" max="4" width="16.90625" style="17" customWidth="1"/>
    <col min="5" max="6" width="9.08984375" style="17" customWidth="1"/>
    <col min="7" max="16384" width="9.08984375" style="17"/>
  </cols>
  <sheetData>
    <row r="1" spans="1:5" ht="15.65" customHeight="1">
      <c r="A1" s="29" t="s">
        <v>176</v>
      </c>
      <c r="B1" s="5"/>
      <c r="C1" s="6"/>
      <c r="D1" s="6"/>
    </row>
    <row r="2" spans="1:5" ht="15" customHeight="1">
      <c r="A2" s="63" t="s">
        <v>33</v>
      </c>
      <c r="B2" s="5"/>
      <c r="C2" s="6"/>
      <c r="D2" s="6"/>
    </row>
    <row r="3" spans="1:5" ht="15" customHeight="1">
      <c r="A3" s="63"/>
      <c r="B3" s="5"/>
      <c r="C3" s="6"/>
      <c r="D3" s="6"/>
    </row>
    <row r="4" spans="1:5" ht="15" customHeight="1">
      <c r="A4" s="79" t="str">
        <f>HYPERLINK("#'Contents'!A1", "Link to Contents tab")</f>
        <v>Link to Contents tab</v>
      </c>
      <c r="B4" s="5"/>
      <c r="C4" s="6"/>
      <c r="D4" s="6"/>
    </row>
    <row r="5" spans="1:5" ht="15" customHeight="1">
      <c r="A5" s="72" t="s">
        <v>71</v>
      </c>
      <c r="B5" s="5"/>
      <c r="C5" s="6"/>
      <c r="D5" s="6"/>
    </row>
    <row r="6" spans="1:5" ht="47" customHeight="1">
      <c r="A6" s="24" t="s">
        <v>72</v>
      </c>
      <c r="B6" s="22" t="s">
        <v>187</v>
      </c>
      <c r="C6" s="22" t="s">
        <v>188</v>
      </c>
      <c r="D6" s="22" t="s">
        <v>189</v>
      </c>
    </row>
    <row r="7" spans="1:5" ht="25.25" customHeight="1">
      <c r="A7" s="6" t="s">
        <v>169</v>
      </c>
      <c r="B7" s="11">
        <v>79</v>
      </c>
      <c r="C7" s="11">
        <f>SUM(C8:C9)</f>
        <v>1249</v>
      </c>
      <c r="D7" s="10">
        <f>B7/C7</f>
        <v>6.3250600480384306E-2</v>
      </c>
      <c r="E7" s="45"/>
    </row>
    <row r="8" spans="1:5" ht="15" customHeight="1">
      <c r="A8" s="6" t="s">
        <v>84</v>
      </c>
      <c r="B8" s="11">
        <v>65</v>
      </c>
      <c r="C8" s="11">
        <v>1079</v>
      </c>
      <c r="D8" s="10">
        <f>B8/C8</f>
        <v>6.0240963855421686E-2</v>
      </c>
      <c r="E8" s="45"/>
    </row>
    <row r="9" spans="1:5" ht="15" customHeight="1">
      <c r="A9" s="6" t="s">
        <v>85</v>
      </c>
      <c r="B9" s="11">
        <v>14</v>
      </c>
      <c r="C9" s="11">
        <v>170</v>
      </c>
      <c r="D9" s="10">
        <f>B9/C9</f>
        <v>8.2352941176470587E-2</v>
      </c>
      <c r="E9" s="45"/>
    </row>
    <row r="10" spans="1:5" ht="15" customHeight="1">
      <c r="A10" s="6"/>
      <c r="B10" s="11"/>
      <c r="C10" s="6"/>
      <c r="D10" s="6"/>
    </row>
    <row r="16" spans="1:5">
      <c r="E16" s="45"/>
    </row>
  </sheetData>
  <pageMargins left="0.74803149606299213" right="0.74803149606299213" top="0.98425196850393704" bottom="0.98425196850393704" header="0.51181102362204722" footer="0.51181102362204722"/>
  <pageSetup paperSize="9" scale="73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showGridLines="0" zoomScaleNormal="100" workbookViewId="0"/>
  </sheetViews>
  <sheetFormatPr defaultColWidth="9.08984375" defaultRowHeight="14"/>
  <cols>
    <col min="1" max="1" width="19.6328125" style="7" customWidth="1"/>
    <col min="2" max="5" width="12.6328125" style="7" customWidth="1"/>
    <col min="6" max="7" width="9.08984375" style="7" customWidth="1"/>
    <col min="8" max="16384" width="9.08984375" style="7"/>
  </cols>
  <sheetData>
    <row r="1" spans="1:6" ht="15.65" customHeight="1">
      <c r="A1" s="1" t="s">
        <v>172</v>
      </c>
    </row>
    <row r="2" spans="1:6" ht="15" customHeight="1">
      <c r="A2" s="63" t="s">
        <v>33</v>
      </c>
    </row>
    <row r="3" spans="1:6" ht="15" customHeight="1">
      <c r="A3" s="63"/>
    </row>
    <row r="4" spans="1:6" ht="15" customHeight="1">
      <c r="A4" s="79" t="str">
        <f>HYPERLINK("#'Contents'!A1", "Link to Contents tab")</f>
        <v>Link to Contents tab</v>
      </c>
    </row>
    <row r="5" spans="1:6" ht="15" customHeight="1">
      <c r="A5" s="72" t="s">
        <v>71</v>
      </c>
    </row>
    <row r="6" spans="1:6" ht="47" customHeight="1">
      <c r="A6" s="33" t="s">
        <v>110</v>
      </c>
      <c r="B6" s="3" t="s">
        <v>83</v>
      </c>
      <c r="C6" s="3" t="s">
        <v>84</v>
      </c>
      <c r="D6" s="3" t="s">
        <v>85</v>
      </c>
      <c r="E6" s="3" t="s">
        <v>164</v>
      </c>
    </row>
    <row r="7" spans="1:6" ht="25.25" customHeight="1">
      <c r="A7" s="13" t="s">
        <v>112</v>
      </c>
      <c r="B7" s="12" t="s">
        <v>77</v>
      </c>
      <c r="C7" s="12">
        <v>69</v>
      </c>
      <c r="D7" s="12">
        <v>13</v>
      </c>
      <c r="E7" s="12" t="s">
        <v>77</v>
      </c>
    </row>
    <row r="8" spans="1:6" ht="16.5" customHeight="1">
      <c r="A8" s="13" t="s">
        <v>113</v>
      </c>
      <c r="B8" s="12" t="s">
        <v>77</v>
      </c>
      <c r="C8" s="12">
        <v>72</v>
      </c>
      <c r="D8" s="12">
        <v>7</v>
      </c>
      <c r="E8" s="12" t="s">
        <v>77</v>
      </c>
    </row>
    <row r="9" spans="1:6" ht="16.5" customHeight="1">
      <c r="A9" s="13" t="s">
        <v>173</v>
      </c>
      <c r="B9" s="12" t="s">
        <v>77</v>
      </c>
      <c r="C9" s="12">
        <v>40</v>
      </c>
      <c r="D9" s="12">
        <v>8</v>
      </c>
      <c r="E9" s="12" t="s">
        <v>77</v>
      </c>
    </row>
    <row r="10" spans="1:6" ht="16.5" customHeight="1">
      <c r="A10" s="13" t="s">
        <v>115</v>
      </c>
      <c r="B10" s="12">
        <v>162</v>
      </c>
      <c r="C10" s="12">
        <v>31</v>
      </c>
      <c r="D10" s="12">
        <v>3</v>
      </c>
      <c r="E10" s="12">
        <v>196</v>
      </c>
    </row>
    <row r="11" spans="1:6" ht="16.5" customHeight="1">
      <c r="A11" s="13" t="s">
        <v>116</v>
      </c>
      <c r="B11" s="12">
        <v>108</v>
      </c>
      <c r="C11" s="12">
        <v>23</v>
      </c>
      <c r="D11" s="12">
        <v>3</v>
      </c>
      <c r="E11" s="12">
        <v>134</v>
      </c>
    </row>
    <row r="12" spans="1:6" ht="16.5" customHeight="1">
      <c r="A12" s="13" t="s">
        <v>117</v>
      </c>
      <c r="B12" s="12">
        <v>116</v>
      </c>
      <c r="C12" s="12">
        <v>24</v>
      </c>
      <c r="D12" s="12">
        <v>7</v>
      </c>
      <c r="E12" s="12">
        <v>147</v>
      </c>
      <c r="F12" s="14"/>
    </row>
    <row r="13" spans="1:6" ht="16.5" customHeight="1">
      <c r="A13" s="13" t="s">
        <v>118</v>
      </c>
      <c r="B13" s="12">
        <v>125</v>
      </c>
      <c r="C13" s="12">
        <v>18</v>
      </c>
      <c r="D13" s="12">
        <v>6</v>
      </c>
      <c r="E13" s="12">
        <v>149</v>
      </c>
    </row>
    <row r="14" spans="1:6" ht="16.5" customHeight="1">
      <c r="A14" s="13" t="s">
        <v>119</v>
      </c>
      <c r="B14" s="12">
        <v>143</v>
      </c>
      <c r="C14" s="12">
        <v>28</v>
      </c>
      <c r="D14" s="12">
        <v>3</v>
      </c>
      <c r="E14" s="12">
        <v>174</v>
      </c>
    </row>
    <row r="15" spans="1:6" ht="16.5" customHeight="1">
      <c r="A15" s="13" t="s">
        <v>120</v>
      </c>
      <c r="B15" s="12">
        <v>185</v>
      </c>
      <c r="C15" s="12">
        <v>36</v>
      </c>
      <c r="D15" s="12">
        <v>1</v>
      </c>
      <c r="E15" s="12">
        <v>222</v>
      </c>
    </row>
    <row r="16" spans="1:6" ht="16.5" customHeight="1">
      <c r="A16" s="13" t="s">
        <v>121</v>
      </c>
      <c r="B16" s="12">
        <v>164</v>
      </c>
      <c r="C16" s="12">
        <v>28</v>
      </c>
      <c r="D16" s="12">
        <v>1</v>
      </c>
      <c r="E16" s="12">
        <v>193</v>
      </c>
    </row>
    <row r="17" spans="1:5" ht="16.5" customHeight="1">
      <c r="A17" s="13" t="s">
        <v>122</v>
      </c>
      <c r="B17" s="12">
        <v>200</v>
      </c>
      <c r="C17" s="12">
        <v>16</v>
      </c>
      <c r="D17" s="12">
        <v>1</v>
      </c>
      <c r="E17" s="12">
        <v>217</v>
      </c>
    </row>
    <row r="18" spans="1:5" ht="16.5" customHeight="1">
      <c r="A18" s="13" t="s">
        <v>123</v>
      </c>
      <c r="B18" s="12">
        <v>220</v>
      </c>
      <c r="C18" s="12">
        <v>19</v>
      </c>
      <c r="D18" s="12">
        <v>3</v>
      </c>
      <c r="E18" s="12">
        <v>242</v>
      </c>
    </row>
    <row r="19" spans="1:5" ht="16.5" customHeight="1">
      <c r="A19" s="13" t="s">
        <v>124</v>
      </c>
      <c r="B19" s="12">
        <v>165</v>
      </c>
      <c r="C19" s="12">
        <v>13</v>
      </c>
      <c r="D19" s="12">
        <v>1</v>
      </c>
      <c r="E19" s="12">
        <v>179</v>
      </c>
    </row>
    <row r="20" spans="1:5" ht="16.5" customHeight="1">
      <c r="A20" s="13" t="s">
        <v>125</v>
      </c>
      <c r="B20" s="12">
        <v>173</v>
      </c>
      <c r="C20" s="12">
        <v>17</v>
      </c>
      <c r="D20" s="12">
        <v>2</v>
      </c>
      <c r="E20" s="12">
        <v>192</v>
      </c>
    </row>
    <row r="21" spans="1:5" ht="16.5" customHeight="1">
      <c r="A21" s="13" t="s">
        <v>126</v>
      </c>
      <c r="B21" s="12">
        <v>148</v>
      </c>
      <c r="C21" s="12">
        <v>16</v>
      </c>
      <c r="D21" s="12">
        <v>4</v>
      </c>
      <c r="E21" s="12">
        <v>168</v>
      </c>
    </row>
    <row r="22" spans="1:5" ht="16.5" customHeight="1">
      <c r="A22" s="13" t="s">
        <v>127</v>
      </c>
      <c r="B22" s="12">
        <v>144</v>
      </c>
      <c r="C22" s="12">
        <v>22</v>
      </c>
      <c r="D22" s="12">
        <v>6</v>
      </c>
      <c r="E22" s="12">
        <v>172</v>
      </c>
    </row>
    <row r="23" spans="1:5" ht="16.5" customHeight="1">
      <c r="A23" s="13" t="s">
        <v>128</v>
      </c>
      <c r="B23" s="12">
        <v>138</v>
      </c>
      <c r="C23" s="12">
        <v>23</v>
      </c>
      <c r="D23" s="12">
        <v>2</v>
      </c>
      <c r="E23" s="12">
        <v>163</v>
      </c>
    </row>
    <row r="24" spans="1:5" ht="16.5" customHeight="1">
      <c r="A24" s="13" t="s">
        <v>129</v>
      </c>
      <c r="B24" s="12">
        <v>183</v>
      </c>
      <c r="C24" s="12">
        <v>28</v>
      </c>
      <c r="D24" s="12">
        <v>5</v>
      </c>
      <c r="E24" s="12">
        <f>SUM(B24:D24)</f>
        <v>216</v>
      </c>
    </row>
    <row r="25" spans="1:5" ht="15" customHeight="1">
      <c r="A25" s="13" t="s">
        <v>130</v>
      </c>
      <c r="B25" s="12">
        <v>213</v>
      </c>
      <c r="C25" s="12">
        <v>36</v>
      </c>
      <c r="D25" s="12">
        <v>4</v>
      </c>
      <c r="E25" s="12">
        <v>253</v>
      </c>
    </row>
    <row r="26" spans="1:5" ht="15" customHeight="1">
      <c r="A26" s="13" t="s">
        <v>131</v>
      </c>
      <c r="B26" s="12">
        <v>229</v>
      </c>
      <c r="C26" s="12">
        <v>49</v>
      </c>
      <c r="D26" s="12">
        <v>3</v>
      </c>
      <c r="E26" s="12">
        <f>SUM(B26:D26)</f>
        <v>281</v>
      </c>
    </row>
  </sheetData>
  <phoneticPr fontId="29" type="noConversion"/>
  <pageMargins left="0.74803149606299213" right="0.74803149606299213" top="0.98425196850393704" bottom="0.98425196850393704" header="0.51181102362204722" footer="0.51181102362204722"/>
  <pageSetup paperSize="9" scale="73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32"/>
  <sheetViews>
    <sheetView showGridLines="0" zoomScaleNormal="100" workbookViewId="0"/>
  </sheetViews>
  <sheetFormatPr defaultColWidth="9.08984375" defaultRowHeight="15.5"/>
  <cols>
    <col min="1" max="1" width="16.6328125" style="6" customWidth="1"/>
    <col min="2" max="2" width="11.54296875" style="6" customWidth="1"/>
    <col min="3" max="13" width="9.81640625" style="6" customWidth="1"/>
    <col min="14" max="16384" width="9.08984375" style="6"/>
  </cols>
  <sheetData>
    <row r="1" spans="1:19" ht="18" customHeight="1">
      <c r="A1" s="1" t="s">
        <v>177</v>
      </c>
      <c r="F1" s="36"/>
    </row>
    <row r="2" spans="1:19" ht="17.399999999999999" customHeight="1">
      <c r="A2" s="63" t="s">
        <v>33</v>
      </c>
      <c r="F2" s="36"/>
      <c r="S2" s="12"/>
    </row>
    <row r="3" spans="1:19" ht="17.399999999999999" customHeight="1">
      <c r="A3" s="63"/>
      <c r="F3" s="36"/>
      <c r="S3" s="12"/>
    </row>
    <row r="4" spans="1:19" ht="17.399999999999999" customHeight="1">
      <c r="A4" s="79" t="str">
        <f>HYPERLINK("#'Contents'!A1", "Link to Contents tab")</f>
        <v>Link to Contents tab</v>
      </c>
      <c r="F4" s="36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>
      <c r="A5" s="72" t="s">
        <v>71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47" customHeight="1">
      <c r="A6" s="1" t="s">
        <v>73</v>
      </c>
      <c r="B6" s="1" t="s">
        <v>72</v>
      </c>
      <c r="C6" s="3" t="s">
        <v>121</v>
      </c>
      <c r="D6" s="3" t="s">
        <v>122</v>
      </c>
      <c r="E6" s="3" t="s">
        <v>123</v>
      </c>
      <c r="F6" s="3" t="s">
        <v>124</v>
      </c>
      <c r="G6" s="3" t="s">
        <v>125</v>
      </c>
      <c r="H6" s="3" t="s">
        <v>126</v>
      </c>
      <c r="I6" s="3" t="s">
        <v>127</v>
      </c>
      <c r="J6" s="3" t="s">
        <v>128</v>
      </c>
      <c r="K6" s="3" t="s">
        <v>129</v>
      </c>
      <c r="L6" s="3" t="s">
        <v>130</v>
      </c>
      <c r="M6" s="3" t="s">
        <v>131</v>
      </c>
      <c r="N6" s="12"/>
      <c r="O6" s="12"/>
      <c r="P6" s="12"/>
      <c r="Q6" s="12"/>
      <c r="R6" s="12"/>
      <c r="S6" s="12"/>
    </row>
    <row r="7" spans="1:19" ht="25.25" customHeight="1">
      <c r="A7" s="5" t="s">
        <v>76</v>
      </c>
      <c r="B7" s="6" t="s">
        <v>75</v>
      </c>
      <c r="C7" s="12">
        <v>193</v>
      </c>
      <c r="D7" s="12">
        <v>217</v>
      </c>
      <c r="E7" s="12">
        <v>242</v>
      </c>
      <c r="F7" s="12">
        <v>179</v>
      </c>
      <c r="G7" s="12">
        <v>192</v>
      </c>
      <c r="H7" s="12">
        <v>168</v>
      </c>
      <c r="I7" s="12">
        <v>172</v>
      </c>
      <c r="J7" s="12">
        <v>163</v>
      </c>
      <c r="K7" s="12">
        <v>216</v>
      </c>
      <c r="L7" s="12">
        <v>253</v>
      </c>
      <c r="M7" s="12">
        <v>281</v>
      </c>
      <c r="N7" s="12"/>
      <c r="O7" s="12"/>
      <c r="P7" s="12"/>
      <c r="Q7" s="12"/>
      <c r="R7" s="12"/>
      <c r="S7" s="12"/>
    </row>
    <row r="8" spans="1:19">
      <c r="A8" s="6" t="s">
        <v>76</v>
      </c>
      <c r="B8" s="6" t="s">
        <v>83</v>
      </c>
      <c r="C8" s="12">
        <v>164</v>
      </c>
      <c r="D8" s="12">
        <v>200</v>
      </c>
      <c r="E8" s="12">
        <v>220</v>
      </c>
      <c r="F8" s="12">
        <v>165</v>
      </c>
      <c r="G8" s="12">
        <v>173</v>
      </c>
      <c r="H8" s="12">
        <v>148</v>
      </c>
      <c r="I8" s="12">
        <v>144</v>
      </c>
      <c r="J8" s="12">
        <v>138</v>
      </c>
      <c r="K8" s="12">
        <v>183</v>
      </c>
      <c r="L8" s="12">
        <v>213</v>
      </c>
      <c r="M8" s="12">
        <v>229</v>
      </c>
      <c r="N8" s="12"/>
      <c r="O8" s="12"/>
      <c r="P8" s="12"/>
      <c r="Q8" s="12"/>
      <c r="R8" s="12"/>
      <c r="S8" s="12"/>
    </row>
    <row r="9" spans="1:19">
      <c r="A9" s="6" t="s">
        <v>76</v>
      </c>
      <c r="B9" s="6" t="s">
        <v>84</v>
      </c>
      <c r="C9" s="12">
        <v>28</v>
      </c>
      <c r="D9" s="12">
        <v>16</v>
      </c>
      <c r="E9" s="12">
        <v>19</v>
      </c>
      <c r="F9" s="12">
        <v>13</v>
      </c>
      <c r="G9" s="12">
        <v>17</v>
      </c>
      <c r="H9" s="12">
        <v>16</v>
      </c>
      <c r="I9" s="12">
        <v>22</v>
      </c>
      <c r="J9" s="12">
        <v>23</v>
      </c>
      <c r="K9" s="12">
        <v>28</v>
      </c>
      <c r="L9" s="12">
        <v>36</v>
      </c>
      <c r="M9" s="12">
        <v>49</v>
      </c>
      <c r="N9" s="12"/>
      <c r="O9" s="12"/>
      <c r="P9" s="12"/>
      <c r="Q9" s="12"/>
      <c r="R9" s="12"/>
      <c r="S9" s="12"/>
    </row>
    <row r="10" spans="1:19">
      <c r="A10" s="6" t="s">
        <v>76</v>
      </c>
      <c r="B10" s="6" t="s">
        <v>85</v>
      </c>
      <c r="C10" s="12">
        <v>1</v>
      </c>
      <c r="D10" s="12">
        <v>1</v>
      </c>
      <c r="E10" s="12">
        <v>3</v>
      </c>
      <c r="F10" s="12">
        <v>1</v>
      </c>
      <c r="G10" s="12">
        <v>2</v>
      </c>
      <c r="H10" s="12">
        <v>4</v>
      </c>
      <c r="I10" s="12">
        <v>6</v>
      </c>
      <c r="J10" s="12">
        <v>2</v>
      </c>
      <c r="K10" s="12">
        <v>5</v>
      </c>
      <c r="L10" s="12">
        <v>4</v>
      </c>
      <c r="M10" s="12">
        <v>3</v>
      </c>
      <c r="N10" s="12"/>
      <c r="O10" s="12"/>
      <c r="P10" s="12"/>
      <c r="Q10" s="12"/>
      <c r="R10" s="12"/>
      <c r="S10" s="12"/>
    </row>
    <row r="11" spans="1:19" ht="25.25" customHeight="1">
      <c r="A11" s="112" t="s">
        <v>78</v>
      </c>
      <c r="B11" s="6" t="s">
        <v>75</v>
      </c>
      <c r="C11" s="12">
        <v>69</v>
      </c>
      <c r="D11" s="12">
        <v>97</v>
      </c>
      <c r="E11" s="12">
        <v>92</v>
      </c>
      <c r="F11" s="12">
        <v>68</v>
      </c>
      <c r="G11" s="12">
        <v>82</v>
      </c>
      <c r="H11" s="12">
        <v>64</v>
      </c>
      <c r="I11" s="12">
        <v>69</v>
      </c>
      <c r="J11" s="12">
        <v>76</v>
      </c>
      <c r="K11" s="12">
        <v>93</v>
      </c>
      <c r="L11" s="12">
        <v>129</v>
      </c>
      <c r="M11" s="12">
        <v>119</v>
      </c>
    </row>
    <row r="12" spans="1:19">
      <c r="A12" s="6" t="s">
        <v>78</v>
      </c>
      <c r="B12" s="6" t="s">
        <v>83</v>
      </c>
      <c r="C12" s="12">
        <v>61</v>
      </c>
      <c r="D12" s="12">
        <v>88</v>
      </c>
      <c r="E12" s="12">
        <v>82</v>
      </c>
      <c r="F12" s="12">
        <v>64</v>
      </c>
      <c r="G12" s="12">
        <v>75</v>
      </c>
      <c r="H12" s="12">
        <v>55</v>
      </c>
      <c r="I12" s="12">
        <v>60</v>
      </c>
      <c r="J12" s="12">
        <v>65</v>
      </c>
      <c r="K12" s="12">
        <v>85</v>
      </c>
      <c r="L12" s="12">
        <v>113</v>
      </c>
      <c r="M12" s="12">
        <v>108</v>
      </c>
      <c r="N12" s="1"/>
      <c r="O12" s="1"/>
      <c r="P12" s="1"/>
      <c r="Q12" s="1"/>
      <c r="R12" s="1"/>
    </row>
    <row r="13" spans="1:19">
      <c r="A13" s="6" t="s">
        <v>78</v>
      </c>
      <c r="B13" s="6" t="s">
        <v>84</v>
      </c>
      <c r="C13" s="12">
        <v>8</v>
      </c>
      <c r="D13" s="12">
        <v>9</v>
      </c>
      <c r="E13" s="12">
        <v>8</v>
      </c>
      <c r="F13" s="12">
        <v>3</v>
      </c>
      <c r="G13" s="12">
        <v>6</v>
      </c>
      <c r="H13" s="12">
        <v>7</v>
      </c>
      <c r="I13" s="12">
        <v>5</v>
      </c>
      <c r="J13" s="12">
        <v>10</v>
      </c>
      <c r="K13" s="12">
        <v>7</v>
      </c>
      <c r="L13" s="12">
        <v>14</v>
      </c>
      <c r="M13" s="12">
        <v>11</v>
      </c>
    </row>
    <row r="14" spans="1:19">
      <c r="A14" s="6" t="s">
        <v>78</v>
      </c>
      <c r="B14" s="6" t="s">
        <v>85</v>
      </c>
      <c r="C14" s="12">
        <v>0</v>
      </c>
      <c r="D14" s="12">
        <v>0</v>
      </c>
      <c r="E14" s="12">
        <v>2</v>
      </c>
      <c r="F14" s="12">
        <v>1</v>
      </c>
      <c r="G14" s="12">
        <v>1</v>
      </c>
      <c r="H14" s="12">
        <v>2</v>
      </c>
      <c r="I14" s="12">
        <v>4</v>
      </c>
      <c r="J14" s="12">
        <v>1</v>
      </c>
      <c r="K14" s="12">
        <v>1</v>
      </c>
      <c r="L14" s="12">
        <v>2</v>
      </c>
      <c r="M14" s="12">
        <v>0</v>
      </c>
    </row>
    <row r="15" spans="1:19" ht="25.25" customHeight="1">
      <c r="A15" s="6" t="s">
        <v>79</v>
      </c>
      <c r="B15" s="6" t="s">
        <v>75</v>
      </c>
      <c r="C15" s="12">
        <v>116</v>
      </c>
      <c r="D15" s="12">
        <v>115</v>
      </c>
      <c r="E15" s="12">
        <v>147</v>
      </c>
      <c r="F15" s="12">
        <v>107</v>
      </c>
      <c r="G15" s="12">
        <v>106</v>
      </c>
      <c r="H15" s="12">
        <v>98</v>
      </c>
      <c r="I15" s="12">
        <v>95</v>
      </c>
      <c r="J15" s="12">
        <v>76</v>
      </c>
      <c r="K15" s="12">
        <v>104</v>
      </c>
      <c r="L15" s="12">
        <v>108</v>
      </c>
      <c r="M15" s="12">
        <v>128</v>
      </c>
    </row>
    <row r="16" spans="1:19">
      <c r="A16" s="6" t="s">
        <v>79</v>
      </c>
      <c r="B16" s="6" t="s">
        <v>83</v>
      </c>
      <c r="C16" s="12">
        <v>103</v>
      </c>
      <c r="D16" s="12">
        <v>112</v>
      </c>
      <c r="E16" s="12">
        <v>138</v>
      </c>
      <c r="F16" s="12">
        <v>101</v>
      </c>
      <c r="G16" s="12">
        <v>98</v>
      </c>
      <c r="H16" s="12">
        <v>93</v>
      </c>
      <c r="I16" s="12">
        <v>84</v>
      </c>
      <c r="J16" s="12">
        <v>73</v>
      </c>
      <c r="K16" s="12">
        <v>98</v>
      </c>
      <c r="L16" s="12">
        <v>100</v>
      </c>
      <c r="M16" s="12">
        <v>120</v>
      </c>
    </row>
    <row r="17" spans="1:19">
      <c r="A17" s="6" t="s">
        <v>79</v>
      </c>
      <c r="B17" s="6" t="s">
        <v>84</v>
      </c>
      <c r="C17" s="12">
        <v>12</v>
      </c>
      <c r="D17" s="12">
        <v>2</v>
      </c>
      <c r="E17" s="12">
        <v>8</v>
      </c>
      <c r="F17" s="12">
        <v>6</v>
      </c>
      <c r="G17" s="12">
        <v>8</v>
      </c>
      <c r="H17" s="12">
        <v>5</v>
      </c>
      <c r="I17" s="12">
        <v>9</v>
      </c>
      <c r="J17" s="12">
        <v>3</v>
      </c>
      <c r="K17" s="12">
        <v>5</v>
      </c>
      <c r="L17" s="12">
        <v>8</v>
      </c>
      <c r="M17" s="12">
        <v>7</v>
      </c>
    </row>
    <row r="18" spans="1:19">
      <c r="A18" s="6" t="s">
        <v>79</v>
      </c>
      <c r="B18" s="6" t="s">
        <v>85</v>
      </c>
      <c r="C18" s="12">
        <v>1</v>
      </c>
      <c r="D18" s="12">
        <v>1</v>
      </c>
      <c r="E18" s="12">
        <v>1</v>
      </c>
      <c r="F18" s="12">
        <v>0</v>
      </c>
      <c r="G18" s="12">
        <v>0</v>
      </c>
      <c r="H18" s="12">
        <v>0</v>
      </c>
      <c r="I18" s="12">
        <v>2</v>
      </c>
      <c r="J18" s="12">
        <v>0</v>
      </c>
      <c r="K18" s="12">
        <v>1</v>
      </c>
      <c r="L18" s="12">
        <v>0</v>
      </c>
      <c r="M18" s="12">
        <v>1</v>
      </c>
    </row>
    <row r="19" spans="1:19" ht="25.25" customHeight="1">
      <c r="A19" s="6" t="s">
        <v>80</v>
      </c>
      <c r="B19" s="6" t="s">
        <v>75</v>
      </c>
      <c r="C19" s="12">
        <v>8</v>
      </c>
      <c r="D19" s="12">
        <v>5</v>
      </c>
      <c r="E19" s="12">
        <v>3</v>
      </c>
      <c r="F19" s="12">
        <v>4</v>
      </c>
      <c r="G19" s="12">
        <v>4</v>
      </c>
      <c r="H19" s="12">
        <v>6</v>
      </c>
      <c r="I19" s="12">
        <v>8</v>
      </c>
      <c r="J19" s="12">
        <v>11</v>
      </c>
      <c r="K19" s="12">
        <v>18</v>
      </c>
      <c r="L19" s="12">
        <v>15</v>
      </c>
      <c r="M19" s="12">
        <v>30</v>
      </c>
    </row>
    <row r="20" spans="1:19">
      <c r="A20" s="6" t="s">
        <v>80</v>
      </c>
      <c r="B20" s="6" t="s">
        <v>83</v>
      </c>
      <c r="C20" s="12" t="s">
        <v>82</v>
      </c>
      <c r="D20" s="12" t="s">
        <v>82</v>
      </c>
      <c r="E20" s="12" t="s">
        <v>82</v>
      </c>
      <c r="F20" s="12" t="s">
        <v>82</v>
      </c>
      <c r="G20" s="12" t="s">
        <v>82</v>
      </c>
      <c r="H20" s="12" t="s">
        <v>82</v>
      </c>
      <c r="I20" s="12" t="s">
        <v>82</v>
      </c>
      <c r="J20" s="12" t="s">
        <v>82</v>
      </c>
      <c r="K20" s="12" t="s">
        <v>82</v>
      </c>
      <c r="L20" s="12" t="s">
        <v>82</v>
      </c>
      <c r="M20" s="12" t="s">
        <v>82</v>
      </c>
    </row>
    <row r="21" spans="1:19">
      <c r="A21" s="6" t="s">
        <v>80</v>
      </c>
      <c r="B21" s="6" t="s">
        <v>84</v>
      </c>
      <c r="C21" s="12">
        <v>8</v>
      </c>
      <c r="D21" s="12">
        <v>5</v>
      </c>
      <c r="E21" s="12">
        <v>3</v>
      </c>
      <c r="F21" s="12">
        <v>4</v>
      </c>
      <c r="G21" s="12">
        <v>3</v>
      </c>
      <c r="H21" s="12">
        <v>4</v>
      </c>
      <c r="I21" s="12">
        <v>8</v>
      </c>
      <c r="J21" s="12">
        <v>10</v>
      </c>
      <c r="K21" s="12">
        <v>16</v>
      </c>
      <c r="L21" s="12">
        <v>14</v>
      </c>
      <c r="M21" s="12">
        <v>30</v>
      </c>
    </row>
    <row r="22" spans="1:19">
      <c r="A22" s="6" t="s">
        <v>80</v>
      </c>
      <c r="B22" s="6" t="s">
        <v>85</v>
      </c>
      <c r="C22" s="12">
        <v>0</v>
      </c>
      <c r="D22" s="12">
        <v>0</v>
      </c>
      <c r="E22" s="12">
        <v>0</v>
      </c>
      <c r="F22" s="12">
        <v>0</v>
      </c>
      <c r="G22" s="12">
        <v>1</v>
      </c>
      <c r="H22" s="12">
        <v>2</v>
      </c>
      <c r="I22" s="12">
        <v>0</v>
      </c>
      <c r="J22" s="12">
        <v>1</v>
      </c>
      <c r="K22" s="12">
        <v>2</v>
      </c>
      <c r="L22" s="12">
        <v>1</v>
      </c>
      <c r="M22" s="12">
        <v>0</v>
      </c>
    </row>
    <row r="23" spans="1:19" ht="25.25" customHeight="1">
      <c r="A23" s="6" t="s">
        <v>81</v>
      </c>
      <c r="B23" s="6" t="s">
        <v>75</v>
      </c>
      <c r="C23" s="12" t="s">
        <v>82</v>
      </c>
      <c r="D23" s="12" t="s">
        <v>82</v>
      </c>
      <c r="E23" s="12" t="s">
        <v>82</v>
      </c>
      <c r="F23" s="12" t="s">
        <v>82</v>
      </c>
      <c r="G23" s="12" t="s">
        <v>82</v>
      </c>
      <c r="H23" s="12" t="s">
        <v>82</v>
      </c>
      <c r="I23" s="12" t="s">
        <v>82</v>
      </c>
      <c r="J23" s="12">
        <v>0</v>
      </c>
      <c r="K23" s="12">
        <v>1</v>
      </c>
      <c r="L23" s="12">
        <v>1</v>
      </c>
      <c r="M23" s="12">
        <v>4</v>
      </c>
    </row>
    <row r="24" spans="1:19">
      <c r="A24" s="6" t="s">
        <v>81</v>
      </c>
      <c r="B24" s="6" t="s">
        <v>83</v>
      </c>
      <c r="C24" s="12" t="s">
        <v>82</v>
      </c>
      <c r="D24" s="12" t="s">
        <v>82</v>
      </c>
      <c r="E24" s="12" t="s">
        <v>82</v>
      </c>
      <c r="F24" s="12" t="s">
        <v>82</v>
      </c>
      <c r="G24" s="12" t="s">
        <v>82</v>
      </c>
      <c r="H24" s="12" t="s">
        <v>82</v>
      </c>
      <c r="I24" s="12" t="s">
        <v>82</v>
      </c>
      <c r="J24" s="12">
        <v>0</v>
      </c>
      <c r="K24" s="12">
        <v>0</v>
      </c>
      <c r="L24" s="12">
        <v>0</v>
      </c>
      <c r="M24" s="12">
        <v>1</v>
      </c>
    </row>
    <row r="25" spans="1:19">
      <c r="A25" s="6" t="s">
        <v>81</v>
      </c>
      <c r="B25" s="6" t="s">
        <v>84</v>
      </c>
      <c r="C25" s="12" t="s">
        <v>82</v>
      </c>
      <c r="D25" s="12" t="s">
        <v>82</v>
      </c>
      <c r="E25" s="12" t="s">
        <v>82</v>
      </c>
      <c r="F25" s="12" t="s">
        <v>82</v>
      </c>
      <c r="G25" s="12" t="s">
        <v>82</v>
      </c>
      <c r="H25" s="12" t="s">
        <v>82</v>
      </c>
      <c r="I25" s="12" t="s">
        <v>82</v>
      </c>
      <c r="J25" s="12">
        <v>0</v>
      </c>
      <c r="K25" s="12">
        <v>0</v>
      </c>
      <c r="L25" s="12">
        <v>0</v>
      </c>
      <c r="M25" s="12">
        <v>1</v>
      </c>
    </row>
    <row r="26" spans="1:19">
      <c r="A26" s="6" t="s">
        <v>81</v>
      </c>
      <c r="B26" s="6" t="s">
        <v>85</v>
      </c>
      <c r="C26" s="12" t="s">
        <v>82</v>
      </c>
      <c r="D26" s="12" t="s">
        <v>82</v>
      </c>
      <c r="E26" s="12" t="s">
        <v>82</v>
      </c>
      <c r="F26" s="12" t="s">
        <v>82</v>
      </c>
      <c r="G26" s="12" t="s">
        <v>82</v>
      </c>
      <c r="H26" s="12" t="s">
        <v>82</v>
      </c>
      <c r="I26" s="12" t="s">
        <v>82</v>
      </c>
      <c r="J26" s="12">
        <v>0</v>
      </c>
      <c r="K26" s="12">
        <v>1</v>
      </c>
      <c r="L26" s="12">
        <v>1</v>
      </c>
      <c r="M26" s="12">
        <v>2</v>
      </c>
      <c r="N26" s="12"/>
      <c r="O26" s="12"/>
      <c r="P26" s="12"/>
      <c r="Q26" s="12"/>
      <c r="R26" s="12"/>
      <c r="S26" s="12"/>
    </row>
    <row r="29" spans="1:19">
      <c r="I29" s="12"/>
      <c r="J29" s="12"/>
      <c r="K29" s="12"/>
      <c r="L29" s="12"/>
      <c r="M29" s="12"/>
      <c r="N29" s="12"/>
      <c r="O29" s="12"/>
    </row>
    <row r="30" spans="1:19">
      <c r="I30" s="12"/>
      <c r="J30" s="12"/>
      <c r="K30" s="12"/>
      <c r="L30" s="12"/>
      <c r="M30" s="12"/>
      <c r="N30" s="12"/>
      <c r="O30" s="12"/>
    </row>
    <row r="31" spans="1:19">
      <c r="I31" s="12"/>
      <c r="J31" s="12"/>
      <c r="K31" s="12"/>
      <c r="L31" s="12"/>
      <c r="M31" s="12"/>
      <c r="N31" s="12"/>
      <c r="O31" s="12"/>
    </row>
    <row r="32" spans="1:19">
      <c r="I32" s="12"/>
      <c r="J32" s="12"/>
      <c r="K32" s="12"/>
      <c r="L32" s="12"/>
      <c r="M32" s="12"/>
      <c r="N32" s="12"/>
      <c r="O32" s="12"/>
    </row>
  </sheetData>
  <phoneticPr fontId="29" type="noConversion"/>
  <pageMargins left="0.74803149606299213" right="0.74803149606299213" top="0.98425196850393704" bottom="0.98425196850393704" header="0.51181102362204722" footer="0.51181102362204722"/>
  <pageSetup paperSize="9" scale="73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91"/>
  <sheetViews>
    <sheetView showGridLines="0" zoomScaleNormal="100" workbookViewId="0"/>
  </sheetViews>
  <sheetFormatPr defaultColWidth="9.08984375" defaultRowHeight="15.5"/>
  <cols>
    <col min="1" max="1" width="16.6328125" style="6" customWidth="1"/>
    <col min="2" max="2" width="11.453125" style="6" customWidth="1"/>
    <col min="3" max="3" width="18" style="6" customWidth="1"/>
    <col min="4" max="14" width="9.81640625" style="6" customWidth="1"/>
    <col min="15" max="19" width="9.08984375" style="6"/>
    <col min="20" max="20" width="9.90625" style="6" bestFit="1" customWidth="1"/>
    <col min="21" max="16384" width="9.08984375" style="6"/>
  </cols>
  <sheetData>
    <row r="1" spans="1:22" ht="15.65" customHeight="1">
      <c r="A1" s="1" t="s">
        <v>178</v>
      </c>
      <c r="B1" s="1"/>
      <c r="C1" s="5"/>
      <c r="V1" s="12"/>
    </row>
    <row r="2" spans="1:22">
      <c r="A2" s="63" t="s">
        <v>33</v>
      </c>
      <c r="B2" s="63"/>
      <c r="C2" s="5"/>
      <c r="V2" s="12"/>
    </row>
    <row r="3" spans="1:22">
      <c r="A3" s="63"/>
      <c r="B3" s="63"/>
      <c r="C3" s="5"/>
      <c r="V3" s="12"/>
    </row>
    <row r="4" spans="1:22">
      <c r="A4" s="79" t="str">
        <f>HYPERLINK("#'Contents'!A1", "Link to Contents tab")</f>
        <v>Link to Contents tab</v>
      </c>
      <c r="B4" s="71"/>
      <c r="C4" s="5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>
      <c r="A5" s="72" t="s">
        <v>71</v>
      </c>
      <c r="B5" s="72"/>
      <c r="C5" s="5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47" customHeight="1">
      <c r="A6" s="28" t="s">
        <v>73</v>
      </c>
      <c r="B6" s="28" t="s">
        <v>72</v>
      </c>
      <c r="C6" s="1" t="s">
        <v>181</v>
      </c>
      <c r="D6" s="3" t="s">
        <v>121</v>
      </c>
      <c r="E6" s="3" t="s">
        <v>122</v>
      </c>
      <c r="F6" s="3" t="s">
        <v>123</v>
      </c>
      <c r="G6" s="3" t="s">
        <v>124</v>
      </c>
      <c r="H6" s="3" t="s">
        <v>125</v>
      </c>
      <c r="I6" s="3" t="s">
        <v>126</v>
      </c>
      <c r="J6" s="3" t="s">
        <v>127</v>
      </c>
      <c r="K6" s="3" t="s">
        <v>128</v>
      </c>
      <c r="L6" s="3" t="s">
        <v>129</v>
      </c>
      <c r="M6" s="3" t="s">
        <v>130</v>
      </c>
      <c r="N6" s="3" t="s">
        <v>131</v>
      </c>
      <c r="O6" s="1"/>
      <c r="P6" s="1"/>
      <c r="Q6" s="1"/>
      <c r="R6" s="1"/>
      <c r="S6" s="1"/>
      <c r="T6" s="1"/>
      <c r="U6" s="1"/>
    </row>
    <row r="7" spans="1:22" ht="25.25" customHeight="1">
      <c r="A7" s="6" t="s">
        <v>76</v>
      </c>
      <c r="B7" s="6" t="s">
        <v>75</v>
      </c>
      <c r="C7" s="6" t="s">
        <v>182</v>
      </c>
      <c r="D7" s="6">
        <v>275</v>
      </c>
      <c r="E7" s="6">
        <v>293</v>
      </c>
      <c r="F7" s="6">
        <v>335</v>
      </c>
      <c r="G7" s="6">
        <v>275</v>
      </c>
      <c r="H7" s="6">
        <v>284</v>
      </c>
      <c r="I7" s="6">
        <v>258</v>
      </c>
      <c r="J7" s="6">
        <v>291</v>
      </c>
      <c r="K7" s="6">
        <v>274</v>
      </c>
      <c r="L7" s="6">
        <v>330</v>
      </c>
      <c r="M7" s="6">
        <v>361</v>
      </c>
      <c r="N7" s="6">
        <v>420</v>
      </c>
    </row>
    <row r="8" spans="1:22">
      <c r="A8" s="6" t="s">
        <v>76</v>
      </c>
      <c r="B8" s="6" t="s">
        <v>75</v>
      </c>
      <c r="C8" s="6" t="s">
        <v>179</v>
      </c>
      <c r="D8" s="6">
        <v>138</v>
      </c>
      <c r="E8" s="6">
        <v>139</v>
      </c>
      <c r="F8" s="6">
        <v>160</v>
      </c>
      <c r="G8" s="6">
        <v>130</v>
      </c>
      <c r="H8" s="6">
        <v>146</v>
      </c>
      <c r="I8" s="6">
        <v>85</v>
      </c>
      <c r="J8" s="6">
        <v>127</v>
      </c>
      <c r="K8" s="6">
        <v>115</v>
      </c>
      <c r="L8" s="6">
        <v>132</v>
      </c>
      <c r="M8" s="6">
        <v>151</v>
      </c>
      <c r="N8" s="6">
        <v>140</v>
      </c>
    </row>
    <row r="9" spans="1:22">
      <c r="A9" s="6" t="s">
        <v>76</v>
      </c>
      <c r="B9" s="6" t="s">
        <v>75</v>
      </c>
      <c r="C9" s="6" t="s">
        <v>180</v>
      </c>
      <c r="D9" s="6">
        <v>74</v>
      </c>
      <c r="E9" s="6">
        <v>92</v>
      </c>
      <c r="F9" s="6">
        <v>94</v>
      </c>
      <c r="G9" s="6">
        <v>92</v>
      </c>
      <c r="H9" s="6">
        <v>89</v>
      </c>
      <c r="I9" s="6">
        <v>137</v>
      </c>
      <c r="J9" s="6">
        <v>112</v>
      </c>
      <c r="K9" s="6">
        <v>113</v>
      </c>
      <c r="L9" s="6">
        <v>116</v>
      </c>
      <c r="M9" s="6">
        <v>141</v>
      </c>
      <c r="N9" s="6">
        <v>186</v>
      </c>
    </row>
    <row r="10" spans="1:22">
      <c r="A10" s="6" t="s">
        <v>76</v>
      </c>
      <c r="B10" s="6" t="s">
        <v>75</v>
      </c>
      <c r="C10" s="6" t="s">
        <v>183</v>
      </c>
      <c r="D10" s="6">
        <v>63</v>
      </c>
      <c r="E10" s="6">
        <v>62</v>
      </c>
      <c r="F10" s="6">
        <v>81</v>
      </c>
      <c r="G10" s="6">
        <v>53</v>
      </c>
      <c r="H10" s="6">
        <v>49</v>
      </c>
      <c r="I10" s="6">
        <v>36</v>
      </c>
      <c r="J10" s="6">
        <v>52</v>
      </c>
      <c r="K10" s="6">
        <v>46</v>
      </c>
      <c r="L10" s="6">
        <v>82</v>
      </c>
      <c r="M10" s="6">
        <v>69</v>
      </c>
      <c r="N10" s="6">
        <v>94</v>
      </c>
    </row>
    <row r="11" spans="1:22" ht="25.25" customHeight="1">
      <c r="A11" s="6" t="s">
        <v>76</v>
      </c>
      <c r="B11" s="6" t="s">
        <v>83</v>
      </c>
      <c r="C11" s="6" t="s">
        <v>182</v>
      </c>
      <c r="D11" s="6">
        <v>235</v>
      </c>
      <c r="E11" s="6">
        <v>266</v>
      </c>
      <c r="F11" s="6">
        <v>307</v>
      </c>
      <c r="G11" s="6">
        <v>252</v>
      </c>
      <c r="H11" s="6">
        <v>260</v>
      </c>
      <c r="I11" s="6">
        <v>226</v>
      </c>
      <c r="J11" s="6">
        <v>254</v>
      </c>
      <c r="K11" s="6">
        <v>236</v>
      </c>
      <c r="L11" s="6">
        <v>278</v>
      </c>
      <c r="M11" s="6">
        <v>308</v>
      </c>
      <c r="N11" s="6">
        <v>357</v>
      </c>
    </row>
    <row r="12" spans="1:22">
      <c r="A12" s="6" t="s">
        <v>76</v>
      </c>
      <c r="B12" s="6" t="s">
        <v>83</v>
      </c>
      <c r="C12" s="6" t="s">
        <v>179</v>
      </c>
      <c r="D12" s="6">
        <v>119</v>
      </c>
      <c r="E12" s="6">
        <v>128</v>
      </c>
      <c r="F12" s="6">
        <v>147</v>
      </c>
      <c r="G12" s="6">
        <v>116</v>
      </c>
      <c r="H12" s="6">
        <v>138</v>
      </c>
      <c r="I12" s="6">
        <v>70</v>
      </c>
      <c r="J12" s="6">
        <v>114</v>
      </c>
      <c r="K12" s="6">
        <v>102</v>
      </c>
      <c r="L12" s="6">
        <v>114</v>
      </c>
      <c r="M12" s="6">
        <v>125</v>
      </c>
      <c r="N12" s="6">
        <v>126</v>
      </c>
    </row>
    <row r="13" spans="1:22">
      <c r="A13" s="6" t="s">
        <v>76</v>
      </c>
      <c r="B13" s="6" t="s">
        <v>83</v>
      </c>
      <c r="C13" s="6" t="s">
        <v>180</v>
      </c>
      <c r="D13" s="6">
        <v>64</v>
      </c>
      <c r="E13" s="6">
        <v>87</v>
      </c>
      <c r="F13" s="6">
        <v>86</v>
      </c>
      <c r="G13" s="6">
        <v>87</v>
      </c>
      <c r="H13" s="6">
        <v>77</v>
      </c>
      <c r="I13" s="6">
        <v>122</v>
      </c>
      <c r="J13" s="6">
        <v>97</v>
      </c>
      <c r="K13" s="6">
        <v>95</v>
      </c>
      <c r="L13" s="6">
        <v>99</v>
      </c>
      <c r="M13" s="6">
        <v>128</v>
      </c>
      <c r="N13" s="6">
        <v>147</v>
      </c>
    </row>
    <row r="14" spans="1:22">
      <c r="A14" s="6" t="s">
        <v>76</v>
      </c>
      <c r="B14" s="6" t="s">
        <v>83</v>
      </c>
      <c r="C14" s="6" t="s">
        <v>183</v>
      </c>
      <c r="D14" s="6">
        <v>52</v>
      </c>
      <c r="E14" s="6">
        <v>51</v>
      </c>
      <c r="F14" s="6">
        <v>74</v>
      </c>
      <c r="G14" s="6">
        <v>49</v>
      </c>
      <c r="H14" s="6">
        <v>45</v>
      </c>
      <c r="I14" s="6">
        <v>34</v>
      </c>
      <c r="J14" s="6">
        <v>43</v>
      </c>
      <c r="K14" s="6">
        <v>39</v>
      </c>
      <c r="L14" s="6">
        <v>65</v>
      </c>
      <c r="M14" s="6">
        <v>55</v>
      </c>
      <c r="N14" s="6">
        <v>84</v>
      </c>
    </row>
    <row r="15" spans="1:22" ht="25.25" customHeight="1">
      <c r="A15" s="6" t="s">
        <v>76</v>
      </c>
      <c r="B15" s="6" t="s">
        <v>84</v>
      </c>
      <c r="C15" s="6" t="s">
        <v>182</v>
      </c>
      <c r="D15" s="6">
        <v>37</v>
      </c>
      <c r="E15" s="6">
        <v>26</v>
      </c>
      <c r="F15" s="6">
        <v>24</v>
      </c>
      <c r="G15" s="6">
        <v>21</v>
      </c>
      <c r="H15" s="6">
        <v>22</v>
      </c>
      <c r="I15" s="6">
        <v>27</v>
      </c>
      <c r="J15" s="6">
        <v>30</v>
      </c>
      <c r="K15" s="6">
        <v>36</v>
      </c>
      <c r="L15" s="6">
        <v>46</v>
      </c>
      <c r="M15" s="6">
        <v>46</v>
      </c>
      <c r="N15" s="6">
        <v>58</v>
      </c>
    </row>
    <row r="16" spans="1:22">
      <c r="A16" s="6" t="s">
        <v>76</v>
      </c>
      <c r="B16" s="6" t="s">
        <v>84</v>
      </c>
      <c r="C16" s="6" t="s">
        <v>179</v>
      </c>
      <c r="D16" s="6">
        <v>18</v>
      </c>
      <c r="E16" s="6">
        <v>11</v>
      </c>
      <c r="F16" s="6">
        <v>12</v>
      </c>
      <c r="G16" s="6">
        <v>12</v>
      </c>
      <c r="H16" s="6">
        <v>8</v>
      </c>
      <c r="I16" s="6">
        <v>14</v>
      </c>
      <c r="J16" s="6">
        <v>11</v>
      </c>
      <c r="K16" s="6">
        <v>13</v>
      </c>
      <c r="L16" s="6">
        <v>16</v>
      </c>
      <c r="M16" s="6">
        <v>24</v>
      </c>
      <c r="N16" s="6">
        <v>13</v>
      </c>
    </row>
    <row r="17" spans="1:14">
      <c r="A17" s="6" t="s">
        <v>76</v>
      </c>
      <c r="B17" s="6" t="s">
        <v>84</v>
      </c>
      <c r="C17" s="6" t="s">
        <v>180</v>
      </c>
      <c r="D17" s="6">
        <v>9</v>
      </c>
      <c r="E17" s="6">
        <v>5</v>
      </c>
      <c r="F17" s="6">
        <v>7</v>
      </c>
      <c r="G17" s="6">
        <v>5</v>
      </c>
      <c r="H17" s="6">
        <v>11</v>
      </c>
      <c r="I17" s="6">
        <v>11</v>
      </c>
      <c r="J17" s="6">
        <v>13</v>
      </c>
      <c r="K17" s="6">
        <v>17</v>
      </c>
      <c r="L17" s="6">
        <v>14</v>
      </c>
      <c r="M17" s="6">
        <v>11</v>
      </c>
      <c r="N17" s="6">
        <v>35</v>
      </c>
    </row>
    <row r="18" spans="1:14">
      <c r="A18" s="6" t="s">
        <v>76</v>
      </c>
      <c r="B18" s="6" t="s">
        <v>84</v>
      </c>
      <c r="C18" s="6" t="s">
        <v>183</v>
      </c>
      <c r="D18" s="6">
        <v>10</v>
      </c>
      <c r="E18" s="6">
        <v>10</v>
      </c>
      <c r="F18" s="6">
        <v>5</v>
      </c>
      <c r="G18" s="6">
        <v>4</v>
      </c>
      <c r="H18" s="6">
        <v>3</v>
      </c>
      <c r="I18" s="6">
        <v>2</v>
      </c>
      <c r="J18" s="6">
        <v>6</v>
      </c>
      <c r="K18" s="6">
        <v>6</v>
      </c>
      <c r="L18" s="6">
        <v>16</v>
      </c>
      <c r="M18" s="6">
        <v>11</v>
      </c>
      <c r="N18" s="6">
        <v>10</v>
      </c>
    </row>
    <row r="19" spans="1:14" ht="25.25" customHeight="1">
      <c r="A19" s="6" t="s">
        <v>76</v>
      </c>
      <c r="B19" s="6" t="s">
        <v>85</v>
      </c>
      <c r="C19" s="6" t="s">
        <v>182</v>
      </c>
      <c r="D19" s="6">
        <v>3</v>
      </c>
      <c r="E19" s="6">
        <v>1</v>
      </c>
      <c r="F19" s="6">
        <v>4</v>
      </c>
      <c r="G19" s="6">
        <v>2</v>
      </c>
      <c r="H19" s="6">
        <v>2</v>
      </c>
      <c r="I19" s="6">
        <v>5</v>
      </c>
      <c r="J19" s="6">
        <v>7</v>
      </c>
      <c r="K19" s="6">
        <v>2</v>
      </c>
      <c r="L19" s="6">
        <v>6</v>
      </c>
      <c r="M19" s="6">
        <v>7</v>
      </c>
      <c r="N19" s="6">
        <v>5</v>
      </c>
    </row>
    <row r="20" spans="1:14">
      <c r="A20" s="6" t="s">
        <v>76</v>
      </c>
      <c r="B20" s="6" t="s">
        <v>85</v>
      </c>
      <c r="C20" s="6" t="s">
        <v>179</v>
      </c>
      <c r="D20" s="6">
        <v>1</v>
      </c>
      <c r="E20" s="6">
        <v>0</v>
      </c>
      <c r="F20" s="6">
        <v>1</v>
      </c>
      <c r="G20" s="6">
        <v>2</v>
      </c>
      <c r="H20" s="6">
        <v>0</v>
      </c>
      <c r="I20" s="6">
        <v>1</v>
      </c>
      <c r="J20" s="6">
        <v>2</v>
      </c>
      <c r="K20" s="6">
        <v>0</v>
      </c>
      <c r="L20" s="6">
        <v>2</v>
      </c>
      <c r="M20" s="6">
        <v>2</v>
      </c>
      <c r="N20" s="6">
        <v>1</v>
      </c>
    </row>
    <row r="21" spans="1:14">
      <c r="A21" s="6" t="s">
        <v>76</v>
      </c>
      <c r="B21" s="6" t="s">
        <v>85</v>
      </c>
      <c r="C21" s="6" t="s">
        <v>180</v>
      </c>
      <c r="D21" s="6">
        <v>1</v>
      </c>
      <c r="E21" s="6">
        <v>0</v>
      </c>
      <c r="F21" s="6">
        <v>1</v>
      </c>
      <c r="G21" s="6">
        <v>0</v>
      </c>
      <c r="H21" s="6">
        <v>1</v>
      </c>
      <c r="I21" s="6">
        <v>4</v>
      </c>
      <c r="J21" s="6">
        <v>2</v>
      </c>
      <c r="K21" s="6">
        <v>1</v>
      </c>
      <c r="L21" s="6">
        <v>3</v>
      </c>
      <c r="M21" s="6">
        <v>2</v>
      </c>
      <c r="N21" s="6">
        <v>4</v>
      </c>
    </row>
    <row r="22" spans="1:14" ht="25.25" customHeight="1">
      <c r="A22" s="6" t="s">
        <v>76</v>
      </c>
      <c r="B22" s="6" t="s">
        <v>85</v>
      </c>
      <c r="C22" s="6" t="s">
        <v>183</v>
      </c>
      <c r="D22" s="6">
        <v>1</v>
      </c>
      <c r="E22" s="6">
        <v>1</v>
      </c>
      <c r="F22" s="6">
        <v>2</v>
      </c>
      <c r="G22" s="6">
        <v>0</v>
      </c>
      <c r="H22" s="6">
        <v>1</v>
      </c>
      <c r="I22" s="6">
        <v>0</v>
      </c>
      <c r="J22" s="6">
        <v>3</v>
      </c>
      <c r="K22" s="6">
        <v>1</v>
      </c>
      <c r="L22" s="6">
        <v>1</v>
      </c>
      <c r="M22" s="6">
        <v>3</v>
      </c>
      <c r="N22" s="6">
        <v>0</v>
      </c>
    </row>
    <row r="23" spans="1:14" ht="25.25" customHeight="1">
      <c r="A23" s="6" t="s">
        <v>78</v>
      </c>
      <c r="B23" s="6" t="s">
        <v>75</v>
      </c>
      <c r="C23" s="6" t="s">
        <v>182</v>
      </c>
      <c r="D23" s="6">
        <v>97</v>
      </c>
      <c r="E23" s="6">
        <v>124</v>
      </c>
      <c r="F23" s="6">
        <v>127</v>
      </c>
      <c r="G23" s="6">
        <v>94</v>
      </c>
      <c r="H23" s="6">
        <v>110</v>
      </c>
      <c r="I23" s="6">
        <v>98</v>
      </c>
      <c r="J23" s="6">
        <v>107</v>
      </c>
      <c r="K23" s="6">
        <v>122</v>
      </c>
      <c r="L23" s="6">
        <v>143</v>
      </c>
      <c r="M23" s="6">
        <v>165</v>
      </c>
      <c r="N23" s="6">
        <v>182</v>
      </c>
    </row>
    <row r="24" spans="1:14">
      <c r="A24" s="6" t="s">
        <v>78</v>
      </c>
      <c r="B24" s="6" t="s">
        <v>75</v>
      </c>
      <c r="C24" s="6" t="s">
        <v>179</v>
      </c>
      <c r="D24" s="6">
        <v>58</v>
      </c>
      <c r="E24" s="6">
        <v>68</v>
      </c>
      <c r="F24" s="6">
        <v>66</v>
      </c>
      <c r="G24" s="6">
        <v>48</v>
      </c>
      <c r="H24" s="6">
        <v>62</v>
      </c>
      <c r="I24" s="6">
        <v>43</v>
      </c>
      <c r="J24" s="6">
        <v>47</v>
      </c>
      <c r="K24" s="6">
        <v>58</v>
      </c>
      <c r="L24" s="6">
        <v>73</v>
      </c>
      <c r="M24" s="6">
        <v>76</v>
      </c>
      <c r="N24" s="6">
        <v>72</v>
      </c>
    </row>
    <row r="25" spans="1:14">
      <c r="A25" s="6" t="s">
        <v>78</v>
      </c>
      <c r="B25" s="6" t="s">
        <v>75</v>
      </c>
      <c r="C25" s="6" t="s">
        <v>180</v>
      </c>
      <c r="D25" s="6">
        <v>28</v>
      </c>
      <c r="E25" s="6">
        <v>35</v>
      </c>
      <c r="F25" s="6">
        <v>25</v>
      </c>
      <c r="G25" s="6">
        <v>28</v>
      </c>
      <c r="H25" s="6">
        <v>33</v>
      </c>
      <c r="I25" s="6">
        <v>44</v>
      </c>
      <c r="J25" s="6">
        <v>47</v>
      </c>
      <c r="K25" s="6">
        <v>48</v>
      </c>
      <c r="L25" s="6">
        <v>43</v>
      </c>
      <c r="M25" s="6">
        <v>60</v>
      </c>
      <c r="N25" s="6">
        <v>79</v>
      </c>
    </row>
    <row r="26" spans="1:14" ht="15.65" customHeight="1">
      <c r="A26" s="6" t="s">
        <v>78</v>
      </c>
      <c r="B26" s="6" t="s">
        <v>75</v>
      </c>
      <c r="C26" s="6" t="s">
        <v>183</v>
      </c>
      <c r="D26" s="6">
        <v>11</v>
      </c>
      <c r="E26" s="6">
        <v>21</v>
      </c>
      <c r="F26" s="6">
        <v>36</v>
      </c>
      <c r="G26" s="6">
        <v>18</v>
      </c>
      <c r="H26" s="6">
        <v>15</v>
      </c>
      <c r="I26" s="6">
        <v>11</v>
      </c>
      <c r="J26" s="6">
        <v>13</v>
      </c>
      <c r="K26" s="6">
        <v>16</v>
      </c>
      <c r="L26" s="6">
        <v>27</v>
      </c>
      <c r="M26" s="6">
        <v>29</v>
      </c>
      <c r="N26" s="6">
        <v>31</v>
      </c>
    </row>
    <row r="27" spans="1:14" ht="25.25" customHeight="1">
      <c r="A27" s="6" t="s">
        <v>78</v>
      </c>
      <c r="B27" s="6" t="s">
        <v>83</v>
      </c>
      <c r="C27" s="6" t="s">
        <v>182</v>
      </c>
      <c r="D27" s="6">
        <v>86</v>
      </c>
      <c r="E27" s="6">
        <v>113</v>
      </c>
      <c r="F27" s="6">
        <v>115</v>
      </c>
      <c r="G27" s="6">
        <v>87</v>
      </c>
      <c r="H27" s="6">
        <v>102</v>
      </c>
      <c r="I27" s="6">
        <v>86</v>
      </c>
      <c r="J27" s="6">
        <v>92</v>
      </c>
      <c r="K27" s="6">
        <v>106</v>
      </c>
      <c r="L27" s="6">
        <v>129</v>
      </c>
      <c r="M27" s="6">
        <v>148</v>
      </c>
      <c r="N27" s="6">
        <v>168</v>
      </c>
    </row>
    <row r="28" spans="1:14">
      <c r="A28" s="6" t="s">
        <v>78</v>
      </c>
      <c r="B28" s="6" t="s">
        <v>83</v>
      </c>
      <c r="C28" s="6" t="s">
        <v>179</v>
      </c>
      <c r="D28" s="6">
        <v>51</v>
      </c>
      <c r="E28" s="6">
        <v>61</v>
      </c>
      <c r="F28" s="6">
        <v>59</v>
      </c>
      <c r="G28" s="6">
        <v>42</v>
      </c>
      <c r="H28" s="6">
        <v>58</v>
      </c>
      <c r="I28" s="6">
        <v>38</v>
      </c>
      <c r="J28" s="6">
        <v>42</v>
      </c>
      <c r="K28" s="6">
        <v>51</v>
      </c>
      <c r="L28" s="6">
        <v>66</v>
      </c>
      <c r="M28" s="6">
        <v>65</v>
      </c>
      <c r="N28" s="6">
        <v>69</v>
      </c>
    </row>
    <row r="29" spans="1:14">
      <c r="A29" s="6" t="s">
        <v>78</v>
      </c>
      <c r="B29" s="6" t="s">
        <v>83</v>
      </c>
      <c r="C29" s="6" t="s">
        <v>180</v>
      </c>
      <c r="D29" s="6">
        <v>26</v>
      </c>
      <c r="E29" s="6">
        <v>33</v>
      </c>
      <c r="F29" s="6">
        <v>22</v>
      </c>
      <c r="G29" s="6">
        <v>27</v>
      </c>
      <c r="H29" s="6">
        <v>30</v>
      </c>
      <c r="I29" s="6">
        <v>37</v>
      </c>
      <c r="J29" s="6">
        <v>40</v>
      </c>
      <c r="K29" s="6">
        <v>42</v>
      </c>
      <c r="L29" s="6">
        <v>41</v>
      </c>
      <c r="M29" s="6">
        <v>57</v>
      </c>
      <c r="N29" s="6">
        <v>70</v>
      </c>
    </row>
    <row r="30" spans="1:14">
      <c r="A30" s="6" t="s">
        <v>78</v>
      </c>
      <c r="B30" s="6" t="s">
        <v>83</v>
      </c>
      <c r="C30" s="6" t="s">
        <v>183</v>
      </c>
      <c r="D30" s="6">
        <v>9</v>
      </c>
      <c r="E30" s="6">
        <v>19</v>
      </c>
      <c r="F30" s="6">
        <v>34</v>
      </c>
      <c r="G30" s="6">
        <v>18</v>
      </c>
      <c r="H30" s="6">
        <v>14</v>
      </c>
      <c r="I30" s="6">
        <v>11</v>
      </c>
      <c r="J30" s="6">
        <v>10</v>
      </c>
      <c r="K30" s="6">
        <v>13</v>
      </c>
      <c r="L30" s="6">
        <v>22</v>
      </c>
      <c r="M30" s="6">
        <v>26</v>
      </c>
      <c r="N30" s="6">
        <v>29</v>
      </c>
    </row>
    <row r="31" spans="1:14" ht="25.25" customHeight="1">
      <c r="A31" s="6" t="s">
        <v>78</v>
      </c>
      <c r="B31" s="6" t="s">
        <v>84</v>
      </c>
      <c r="C31" s="6" t="s">
        <v>182</v>
      </c>
      <c r="D31" s="6">
        <v>11</v>
      </c>
      <c r="E31" s="6">
        <v>11</v>
      </c>
      <c r="F31" s="6">
        <v>10</v>
      </c>
      <c r="G31" s="6">
        <v>6</v>
      </c>
      <c r="H31" s="6">
        <v>7</v>
      </c>
      <c r="I31" s="6">
        <v>9</v>
      </c>
      <c r="J31" s="6">
        <v>11</v>
      </c>
      <c r="K31" s="6">
        <v>15</v>
      </c>
      <c r="L31" s="6">
        <v>13</v>
      </c>
      <c r="M31" s="6">
        <v>15</v>
      </c>
      <c r="N31" s="6">
        <v>14</v>
      </c>
    </row>
    <row r="32" spans="1:14">
      <c r="A32" s="6" t="s">
        <v>78</v>
      </c>
      <c r="B32" s="6" t="s">
        <v>84</v>
      </c>
      <c r="C32" s="6" t="s">
        <v>179</v>
      </c>
      <c r="D32" s="6">
        <v>7</v>
      </c>
      <c r="E32" s="6">
        <v>7</v>
      </c>
      <c r="F32" s="6">
        <v>6</v>
      </c>
      <c r="G32" s="6">
        <v>5</v>
      </c>
      <c r="H32" s="6">
        <v>4</v>
      </c>
      <c r="I32" s="6">
        <v>4</v>
      </c>
      <c r="J32" s="6">
        <v>4</v>
      </c>
      <c r="K32" s="6">
        <v>7</v>
      </c>
      <c r="L32" s="6">
        <v>6</v>
      </c>
      <c r="M32" s="6">
        <v>10</v>
      </c>
      <c r="N32" s="6">
        <v>3</v>
      </c>
    </row>
    <row r="33" spans="1:14">
      <c r="A33" s="6" t="s">
        <v>78</v>
      </c>
      <c r="B33" s="6" t="s">
        <v>84</v>
      </c>
      <c r="C33" s="6" t="s">
        <v>180</v>
      </c>
      <c r="D33" s="6">
        <v>2</v>
      </c>
      <c r="E33" s="6">
        <v>2</v>
      </c>
      <c r="F33" s="6">
        <v>3</v>
      </c>
      <c r="G33" s="6">
        <v>1</v>
      </c>
      <c r="H33" s="6">
        <v>2</v>
      </c>
      <c r="I33" s="6">
        <v>5</v>
      </c>
      <c r="J33" s="6">
        <v>5</v>
      </c>
      <c r="K33" s="6">
        <v>6</v>
      </c>
      <c r="L33" s="6">
        <v>2</v>
      </c>
      <c r="M33" s="6">
        <v>3</v>
      </c>
      <c r="N33" s="6">
        <v>9</v>
      </c>
    </row>
    <row r="34" spans="1:14">
      <c r="A34" s="6" t="s">
        <v>78</v>
      </c>
      <c r="B34" s="6" t="s">
        <v>84</v>
      </c>
      <c r="C34" s="6" t="s">
        <v>183</v>
      </c>
      <c r="D34" s="6">
        <v>2</v>
      </c>
      <c r="E34" s="6">
        <v>2</v>
      </c>
      <c r="F34" s="6">
        <v>1</v>
      </c>
      <c r="G34" s="6">
        <v>0</v>
      </c>
      <c r="H34" s="6">
        <v>1</v>
      </c>
      <c r="I34" s="6">
        <v>0</v>
      </c>
      <c r="J34" s="6">
        <v>2</v>
      </c>
      <c r="K34" s="6">
        <v>2</v>
      </c>
      <c r="L34" s="6">
        <v>5</v>
      </c>
      <c r="M34" s="6">
        <v>2</v>
      </c>
      <c r="N34" s="6">
        <v>2</v>
      </c>
    </row>
    <row r="35" spans="1:14" ht="25.25" customHeight="1">
      <c r="A35" s="6" t="s">
        <v>78</v>
      </c>
      <c r="B35" s="6" t="s">
        <v>85</v>
      </c>
      <c r="C35" s="6" t="s">
        <v>182</v>
      </c>
      <c r="D35" s="6">
        <v>0</v>
      </c>
      <c r="E35" s="6">
        <v>0</v>
      </c>
      <c r="F35" s="6">
        <v>2</v>
      </c>
      <c r="G35" s="6">
        <v>1</v>
      </c>
      <c r="H35" s="6">
        <v>1</v>
      </c>
      <c r="I35" s="6">
        <v>3</v>
      </c>
      <c r="J35" s="6">
        <v>4</v>
      </c>
      <c r="K35" s="6">
        <v>1</v>
      </c>
      <c r="L35" s="6">
        <v>1</v>
      </c>
      <c r="M35" s="6">
        <v>2</v>
      </c>
      <c r="N35" s="6">
        <v>0</v>
      </c>
    </row>
    <row r="36" spans="1:14">
      <c r="A36" s="6" t="s">
        <v>78</v>
      </c>
      <c r="B36" s="6" t="s">
        <v>85</v>
      </c>
      <c r="C36" s="6" t="s">
        <v>179</v>
      </c>
      <c r="D36" s="6">
        <v>0</v>
      </c>
      <c r="E36" s="6">
        <v>0</v>
      </c>
      <c r="F36" s="6">
        <v>1</v>
      </c>
      <c r="G36" s="6">
        <v>1</v>
      </c>
      <c r="H36" s="6">
        <v>0</v>
      </c>
      <c r="I36" s="6">
        <v>1</v>
      </c>
      <c r="J36" s="6">
        <v>1</v>
      </c>
      <c r="K36" s="6">
        <v>0</v>
      </c>
      <c r="L36" s="6">
        <v>1</v>
      </c>
      <c r="M36" s="6">
        <v>1</v>
      </c>
      <c r="N36" s="6">
        <v>0</v>
      </c>
    </row>
    <row r="37" spans="1:14">
      <c r="A37" s="6" t="s">
        <v>78</v>
      </c>
      <c r="B37" s="6" t="s">
        <v>85</v>
      </c>
      <c r="C37" s="6" t="s">
        <v>180</v>
      </c>
      <c r="D37" s="6">
        <v>0</v>
      </c>
      <c r="E37" s="6">
        <v>0</v>
      </c>
      <c r="F37" s="6">
        <v>0</v>
      </c>
      <c r="G37" s="6">
        <v>0</v>
      </c>
      <c r="H37" s="6">
        <v>1</v>
      </c>
      <c r="I37" s="6">
        <v>2</v>
      </c>
      <c r="J37" s="6">
        <v>2</v>
      </c>
      <c r="K37" s="6">
        <v>0</v>
      </c>
      <c r="L37" s="6">
        <v>0</v>
      </c>
      <c r="M37" s="6">
        <v>0</v>
      </c>
      <c r="N37" s="6">
        <v>0</v>
      </c>
    </row>
    <row r="38" spans="1:14">
      <c r="A38" s="6" t="s">
        <v>78</v>
      </c>
      <c r="B38" s="6" t="s">
        <v>85</v>
      </c>
      <c r="C38" s="6" t="s">
        <v>183</v>
      </c>
      <c r="D38" s="6">
        <v>0</v>
      </c>
      <c r="E38" s="6">
        <v>0</v>
      </c>
      <c r="F38" s="6">
        <v>1</v>
      </c>
      <c r="G38" s="6">
        <v>0</v>
      </c>
      <c r="H38" s="6">
        <v>0</v>
      </c>
      <c r="I38" s="6">
        <v>0</v>
      </c>
      <c r="J38" s="6">
        <v>1</v>
      </c>
      <c r="K38" s="6">
        <v>1</v>
      </c>
      <c r="L38" s="6">
        <v>0</v>
      </c>
      <c r="M38" s="6">
        <v>1</v>
      </c>
      <c r="N38" s="6">
        <v>0</v>
      </c>
    </row>
    <row r="39" spans="1:14" ht="25.25" customHeight="1">
      <c r="A39" s="6" t="s">
        <v>79</v>
      </c>
      <c r="B39" s="6" t="s">
        <v>75</v>
      </c>
      <c r="C39" s="6" t="s">
        <v>182</v>
      </c>
      <c r="D39" s="6">
        <v>166</v>
      </c>
      <c r="E39" s="6">
        <v>160</v>
      </c>
      <c r="F39" s="6">
        <v>202</v>
      </c>
      <c r="G39" s="6">
        <v>176</v>
      </c>
      <c r="H39" s="6">
        <v>169</v>
      </c>
      <c r="I39" s="6">
        <v>152</v>
      </c>
      <c r="J39" s="6">
        <v>173</v>
      </c>
      <c r="K39" s="6">
        <v>137</v>
      </c>
      <c r="L39" s="6">
        <v>158</v>
      </c>
      <c r="M39" s="6">
        <v>169</v>
      </c>
      <c r="N39" s="6">
        <v>198</v>
      </c>
    </row>
    <row r="40" spans="1:14">
      <c r="A40" s="6" t="s">
        <v>79</v>
      </c>
      <c r="B40" s="6" t="s">
        <v>75</v>
      </c>
      <c r="C40" s="6" t="s">
        <v>179</v>
      </c>
      <c r="D40" s="6">
        <v>76</v>
      </c>
      <c r="E40" s="6">
        <v>70</v>
      </c>
      <c r="F40" s="6">
        <v>92</v>
      </c>
      <c r="G40" s="6">
        <v>79</v>
      </c>
      <c r="H40" s="6">
        <v>83</v>
      </c>
      <c r="I40" s="6">
        <v>38</v>
      </c>
      <c r="J40" s="6">
        <v>74</v>
      </c>
      <c r="K40" s="6">
        <v>53</v>
      </c>
      <c r="L40" s="6">
        <v>50</v>
      </c>
      <c r="M40" s="6">
        <v>64</v>
      </c>
      <c r="N40" s="6">
        <v>60</v>
      </c>
    </row>
    <row r="41" spans="1:14">
      <c r="A41" s="6" t="s">
        <v>79</v>
      </c>
      <c r="B41" s="6" t="s">
        <v>75</v>
      </c>
      <c r="C41" s="6" t="s">
        <v>180</v>
      </c>
      <c r="D41" s="6">
        <v>42</v>
      </c>
      <c r="E41" s="6">
        <v>55</v>
      </c>
      <c r="F41" s="6">
        <v>68</v>
      </c>
      <c r="G41" s="6">
        <v>63</v>
      </c>
      <c r="H41" s="6">
        <v>54</v>
      </c>
      <c r="I41" s="6">
        <v>89</v>
      </c>
      <c r="J41" s="6">
        <v>61</v>
      </c>
      <c r="K41" s="6">
        <v>55</v>
      </c>
      <c r="L41" s="6">
        <v>60</v>
      </c>
      <c r="M41" s="6">
        <v>74</v>
      </c>
      <c r="N41" s="6">
        <v>81</v>
      </c>
    </row>
    <row r="42" spans="1:14">
      <c r="A42" s="6" t="s">
        <v>79</v>
      </c>
      <c r="B42" s="6" t="s">
        <v>75</v>
      </c>
      <c r="C42" s="6" t="s">
        <v>183</v>
      </c>
      <c r="D42" s="6">
        <v>48</v>
      </c>
      <c r="E42" s="6">
        <v>35</v>
      </c>
      <c r="F42" s="6">
        <v>42</v>
      </c>
      <c r="G42" s="6">
        <v>34</v>
      </c>
      <c r="H42" s="6">
        <v>32</v>
      </c>
      <c r="I42" s="6">
        <v>25</v>
      </c>
      <c r="J42" s="6">
        <v>38</v>
      </c>
      <c r="K42" s="6">
        <v>29</v>
      </c>
      <c r="L42" s="6">
        <v>48</v>
      </c>
      <c r="M42" s="6">
        <v>31</v>
      </c>
      <c r="N42" s="6">
        <v>57</v>
      </c>
    </row>
    <row r="43" spans="1:14" ht="25.25" customHeight="1">
      <c r="A43" s="6" t="s">
        <v>79</v>
      </c>
      <c r="B43" s="6" t="s">
        <v>83</v>
      </c>
      <c r="C43" s="6" t="s">
        <v>182</v>
      </c>
      <c r="D43" s="6">
        <v>149</v>
      </c>
      <c r="E43" s="6">
        <v>153</v>
      </c>
      <c r="F43" s="6">
        <v>192</v>
      </c>
      <c r="G43" s="6">
        <v>165</v>
      </c>
      <c r="H43" s="6">
        <v>158</v>
      </c>
      <c r="I43" s="6">
        <v>140</v>
      </c>
      <c r="J43" s="6">
        <v>162</v>
      </c>
      <c r="K43" s="6">
        <v>130</v>
      </c>
      <c r="L43" s="6">
        <v>149</v>
      </c>
      <c r="M43" s="6">
        <v>160</v>
      </c>
      <c r="N43" s="6">
        <v>187</v>
      </c>
    </row>
    <row r="44" spans="1:14">
      <c r="A44" s="6" t="s">
        <v>79</v>
      </c>
      <c r="B44" s="6" t="s">
        <v>83</v>
      </c>
      <c r="C44" s="6" t="s">
        <v>179</v>
      </c>
      <c r="D44" s="6">
        <v>68</v>
      </c>
      <c r="E44" s="6">
        <v>67</v>
      </c>
      <c r="F44" s="6">
        <v>88</v>
      </c>
      <c r="G44" s="6">
        <v>74</v>
      </c>
      <c r="H44" s="6">
        <v>80</v>
      </c>
      <c r="I44" s="6">
        <v>32</v>
      </c>
      <c r="J44" s="6">
        <v>72</v>
      </c>
      <c r="K44" s="6">
        <v>51</v>
      </c>
      <c r="L44" s="6">
        <v>48</v>
      </c>
      <c r="M44" s="6">
        <v>60</v>
      </c>
      <c r="N44" s="6">
        <v>57</v>
      </c>
    </row>
    <row r="45" spans="1:14">
      <c r="A45" s="6" t="s">
        <v>79</v>
      </c>
      <c r="B45" s="6" t="s">
        <v>83</v>
      </c>
      <c r="C45" s="6" t="s">
        <v>180</v>
      </c>
      <c r="D45" s="6">
        <v>38</v>
      </c>
      <c r="E45" s="6">
        <v>54</v>
      </c>
      <c r="F45" s="6">
        <v>64</v>
      </c>
      <c r="G45" s="6">
        <v>60</v>
      </c>
      <c r="H45" s="6">
        <v>47</v>
      </c>
      <c r="I45" s="6">
        <v>85</v>
      </c>
      <c r="J45" s="6">
        <v>57</v>
      </c>
      <c r="K45" s="6">
        <v>53</v>
      </c>
      <c r="L45" s="6">
        <v>58</v>
      </c>
      <c r="M45" s="6">
        <v>71</v>
      </c>
      <c r="N45" s="6">
        <v>76</v>
      </c>
    </row>
    <row r="46" spans="1:14">
      <c r="A46" s="6" t="s">
        <v>79</v>
      </c>
      <c r="B46" s="6" t="s">
        <v>83</v>
      </c>
      <c r="C46" s="6" t="s">
        <v>183</v>
      </c>
      <c r="D46" s="6">
        <v>43</v>
      </c>
      <c r="E46" s="6">
        <v>32</v>
      </c>
      <c r="F46" s="6">
        <v>40</v>
      </c>
      <c r="G46" s="6">
        <v>31</v>
      </c>
      <c r="H46" s="6">
        <v>31</v>
      </c>
      <c r="I46" s="6">
        <v>23</v>
      </c>
      <c r="J46" s="6">
        <v>33</v>
      </c>
      <c r="K46" s="6">
        <v>26</v>
      </c>
      <c r="L46" s="6">
        <v>43</v>
      </c>
      <c r="M46" s="6">
        <v>29</v>
      </c>
      <c r="N46" s="6">
        <v>54</v>
      </c>
    </row>
    <row r="47" spans="1:14" ht="25.25" customHeight="1">
      <c r="A47" s="6" t="s">
        <v>79</v>
      </c>
      <c r="B47" s="6" t="s">
        <v>84</v>
      </c>
      <c r="C47" s="6" t="s">
        <v>182</v>
      </c>
      <c r="D47" s="6">
        <v>16</v>
      </c>
      <c r="E47" s="6">
        <v>6</v>
      </c>
      <c r="F47" s="6">
        <v>9</v>
      </c>
      <c r="G47" s="6">
        <v>10</v>
      </c>
      <c r="H47" s="6">
        <v>11</v>
      </c>
      <c r="I47" s="6">
        <v>12</v>
      </c>
      <c r="J47" s="6">
        <v>9</v>
      </c>
      <c r="K47" s="6">
        <v>7</v>
      </c>
      <c r="L47" s="6">
        <v>8</v>
      </c>
      <c r="M47" s="6">
        <v>8</v>
      </c>
      <c r="N47" s="6">
        <v>10</v>
      </c>
    </row>
    <row r="48" spans="1:14">
      <c r="A48" s="6" t="s">
        <v>79</v>
      </c>
      <c r="B48" s="6" t="s">
        <v>84</v>
      </c>
      <c r="C48" s="6" t="s">
        <v>179</v>
      </c>
      <c r="D48" s="6">
        <v>7</v>
      </c>
      <c r="E48" s="6">
        <v>3</v>
      </c>
      <c r="F48" s="6">
        <v>4</v>
      </c>
      <c r="G48" s="6">
        <v>4</v>
      </c>
      <c r="H48" s="6">
        <v>3</v>
      </c>
      <c r="I48" s="6">
        <v>6</v>
      </c>
      <c r="J48" s="6">
        <v>2</v>
      </c>
      <c r="K48" s="6">
        <v>2</v>
      </c>
      <c r="L48" s="6">
        <v>2</v>
      </c>
      <c r="M48" s="6">
        <v>4</v>
      </c>
      <c r="N48" s="6">
        <v>3</v>
      </c>
    </row>
    <row r="49" spans="1:22">
      <c r="A49" s="6" t="s">
        <v>79</v>
      </c>
      <c r="B49" s="6" t="s">
        <v>84</v>
      </c>
      <c r="C49" s="6" t="s">
        <v>180</v>
      </c>
      <c r="D49" s="6">
        <v>4</v>
      </c>
      <c r="E49" s="6">
        <v>1</v>
      </c>
      <c r="F49" s="6">
        <v>3</v>
      </c>
      <c r="G49" s="6">
        <v>3</v>
      </c>
      <c r="H49" s="6">
        <v>7</v>
      </c>
      <c r="I49" s="6">
        <v>4</v>
      </c>
      <c r="J49" s="6">
        <v>4</v>
      </c>
      <c r="K49" s="6">
        <v>2</v>
      </c>
      <c r="L49" s="6">
        <v>1</v>
      </c>
      <c r="M49" s="6">
        <v>3</v>
      </c>
      <c r="N49" s="6">
        <v>4</v>
      </c>
    </row>
    <row r="50" spans="1:22">
      <c r="A50" s="6" t="s">
        <v>79</v>
      </c>
      <c r="B50" s="6" t="s">
        <v>84</v>
      </c>
      <c r="C50" s="6" t="s">
        <v>183</v>
      </c>
      <c r="D50" s="6">
        <v>5</v>
      </c>
      <c r="E50" s="6">
        <v>2</v>
      </c>
      <c r="F50" s="6">
        <v>2</v>
      </c>
      <c r="G50" s="6">
        <v>3</v>
      </c>
      <c r="H50" s="6">
        <v>1</v>
      </c>
      <c r="I50" s="6">
        <v>2</v>
      </c>
      <c r="J50" s="6">
        <v>3</v>
      </c>
      <c r="K50" s="6">
        <v>3</v>
      </c>
      <c r="L50" s="6">
        <v>5</v>
      </c>
      <c r="M50" s="6">
        <v>1</v>
      </c>
      <c r="N50" s="6">
        <v>3</v>
      </c>
    </row>
    <row r="51" spans="1:22" ht="25.25" customHeight="1">
      <c r="A51" s="6" t="s">
        <v>79</v>
      </c>
      <c r="B51" s="6" t="s">
        <v>85</v>
      </c>
      <c r="C51" s="6" t="s">
        <v>182</v>
      </c>
      <c r="D51" s="6">
        <v>1</v>
      </c>
      <c r="E51" s="6">
        <v>1</v>
      </c>
      <c r="F51" s="6">
        <v>1</v>
      </c>
      <c r="G51" s="6">
        <v>1</v>
      </c>
      <c r="H51" s="6">
        <v>0</v>
      </c>
      <c r="I51" s="6">
        <v>0</v>
      </c>
      <c r="J51" s="6">
        <v>2</v>
      </c>
      <c r="K51" s="6">
        <v>0</v>
      </c>
      <c r="L51" s="6">
        <v>1</v>
      </c>
      <c r="M51" s="6">
        <v>1</v>
      </c>
      <c r="N51" s="6">
        <v>1</v>
      </c>
    </row>
    <row r="52" spans="1:22">
      <c r="A52" s="6" t="s">
        <v>79</v>
      </c>
      <c r="B52" s="6" t="s">
        <v>85</v>
      </c>
      <c r="C52" s="6" t="s">
        <v>179</v>
      </c>
      <c r="D52" s="6">
        <v>1</v>
      </c>
      <c r="E52" s="6">
        <v>0</v>
      </c>
      <c r="F52" s="6">
        <v>0</v>
      </c>
      <c r="G52" s="6">
        <v>1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</row>
    <row r="53" spans="1:22">
      <c r="A53" s="6" t="s">
        <v>79</v>
      </c>
      <c r="B53" s="6" t="s">
        <v>85</v>
      </c>
      <c r="C53" s="6" t="s">
        <v>180</v>
      </c>
      <c r="D53" s="6">
        <v>0</v>
      </c>
      <c r="E53" s="6">
        <v>0</v>
      </c>
      <c r="F53" s="6">
        <v>1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1</v>
      </c>
      <c r="M53" s="6">
        <v>0</v>
      </c>
      <c r="N53" s="6">
        <v>1</v>
      </c>
    </row>
    <row r="54" spans="1:22">
      <c r="A54" s="6" t="s">
        <v>79</v>
      </c>
      <c r="B54" s="6" t="s">
        <v>85</v>
      </c>
      <c r="C54" s="6" t="s">
        <v>183</v>
      </c>
      <c r="D54" s="6">
        <v>0</v>
      </c>
      <c r="E54" s="6">
        <v>1</v>
      </c>
      <c r="F54" s="6">
        <v>0</v>
      </c>
      <c r="G54" s="6">
        <v>0</v>
      </c>
      <c r="H54" s="6">
        <v>0</v>
      </c>
      <c r="I54" s="6">
        <v>0</v>
      </c>
      <c r="J54" s="6">
        <v>2</v>
      </c>
      <c r="K54" s="6">
        <v>0</v>
      </c>
      <c r="L54" s="6">
        <v>0</v>
      </c>
      <c r="M54" s="6">
        <v>1</v>
      </c>
      <c r="N54" s="6">
        <v>0</v>
      </c>
    </row>
    <row r="55" spans="1:22" ht="25.25" customHeight="1">
      <c r="A55" s="6" t="s">
        <v>80</v>
      </c>
      <c r="B55" s="6" t="s">
        <v>75</v>
      </c>
      <c r="C55" s="6" t="s">
        <v>182</v>
      </c>
      <c r="D55" s="6">
        <v>12</v>
      </c>
      <c r="E55" s="6">
        <v>9</v>
      </c>
      <c r="F55" s="6">
        <v>6</v>
      </c>
      <c r="G55" s="6">
        <v>5</v>
      </c>
      <c r="H55" s="6">
        <v>5</v>
      </c>
      <c r="I55" s="6">
        <v>8</v>
      </c>
      <c r="J55" s="6">
        <v>11</v>
      </c>
      <c r="K55" s="6">
        <v>15</v>
      </c>
      <c r="L55" s="6">
        <v>28</v>
      </c>
      <c r="M55" s="6">
        <v>25</v>
      </c>
      <c r="N55" s="6">
        <v>35</v>
      </c>
    </row>
    <row r="56" spans="1:22">
      <c r="A56" s="6" t="s">
        <v>80</v>
      </c>
      <c r="B56" s="6" t="s">
        <v>75</v>
      </c>
      <c r="C56" s="6" t="s">
        <v>179</v>
      </c>
      <c r="D56" s="6">
        <v>4</v>
      </c>
      <c r="E56" s="6">
        <v>1</v>
      </c>
      <c r="F56" s="6">
        <v>2</v>
      </c>
      <c r="G56" s="6">
        <v>3</v>
      </c>
      <c r="H56" s="6">
        <v>1</v>
      </c>
      <c r="I56" s="6">
        <v>4</v>
      </c>
      <c r="J56" s="6">
        <v>6</v>
      </c>
      <c r="K56" s="6">
        <v>4</v>
      </c>
      <c r="L56" s="6">
        <v>9</v>
      </c>
      <c r="M56" s="6">
        <v>10</v>
      </c>
      <c r="N56" s="6">
        <v>8</v>
      </c>
    </row>
    <row r="57" spans="1:22">
      <c r="A57" s="6" t="s">
        <v>80</v>
      </c>
      <c r="B57" s="6" t="s">
        <v>75</v>
      </c>
      <c r="C57" s="6" t="s">
        <v>180</v>
      </c>
      <c r="D57" s="6">
        <v>4</v>
      </c>
      <c r="E57" s="6">
        <v>2</v>
      </c>
      <c r="F57" s="6">
        <v>1</v>
      </c>
      <c r="G57" s="6">
        <v>1</v>
      </c>
      <c r="H57" s="6">
        <v>2</v>
      </c>
      <c r="I57" s="6">
        <v>4</v>
      </c>
      <c r="J57" s="6">
        <v>4</v>
      </c>
      <c r="K57" s="6">
        <v>10</v>
      </c>
      <c r="L57" s="6">
        <v>12</v>
      </c>
      <c r="M57" s="6">
        <v>6</v>
      </c>
      <c r="N57" s="6">
        <v>22</v>
      </c>
    </row>
    <row r="58" spans="1:22">
      <c r="A58" s="6" t="s">
        <v>80</v>
      </c>
      <c r="B58" s="6" t="s">
        <v>75</v>
      </c>
      <c r="C58" s="6" t="s">
        <v>183</v>
      </c>
      <c r="D58" s="6">
        <v>4</v>
      </c>
      <c r="E58" s="6">
        <v>6</v>
      </c>
      <c r="F58" s="6">
        <v>3</v>
      </c>
      <c r="G58" s="6">
        <v>1</v>
      </c>
      <c r="H58" s="6">
        <v>2</v>
      </c>
      <c r="I58" s="6">
        <v>0</v>
      </c>
      <c r="J58" s="6">
        <v>1</v>
      </c>
      <c r="K58" s="6">
        <v>1</v>
      </c>
      <c r="L58" s="6">
        <v>7</v>
      </c>
      <c r="M58" s="6">
        <v>9</v>
      </c>
      <c r="N58" s="6">
        <v>5</v>
      </c>
    </row>
    <row r="59" spans="1:22" ht="25.25" customHeight="1">
      <c r="A59" s="6" t="s">
        <v>80</v>
      </c>
      <c r="B59" s="6" t="s">
        <v>83</v>
      </c>
      <c r="C59" s="6" t="s">
        <v>182</v>
      </c>
      <c r="D59" s="12" t="s">
        <v>82</v>
      </c>
      <c r="E59" s="12" t="s">
        <v>82</v>
      </c>
      <c r="F59" s="12" t="s">
        <v>82</v>
      </c>
      <c r="G59" s="12" t="s">
        <v>82</v>
      </c>
      <c r="H59" s="12" t="s">
        <v>82</v>
      </c>
      <c r="I59" s="12" t="s">
        <v>82</v>
      </c>
      <c r="J59" s="12" t="s">
        <v>82</v>
      </c>
      <c r="K59" s="12" t="s">
        <v>82</v>
      </c>
      <c r="L59" s="12" t="s">
        <v>82</v>
      </c>
      <c r="M59" s="12" t="s">
        <v>82</v>
      </c>
      <c r="N59" s="12" t="s">
        <v>82</v>
      </c>
      <c r="O59" s="12"/>
      <c r="P59" s="12"/>
      <c r="Q59" s="12"/>
      <c r="R59" s="12"/>
      <c r="S59" s="12"/>
      <c r="T59" s="12"/>
      <c r="U59" s="12"/>
      <c r="V59" s="12"/>
    </row>
    <row r="60" spans="1:22">
      <c r="A60" s="6" t="s">
        <v>80</v>
      </c>
      <c r="B60" s="6" t="s">
        <v>83</v>
      </c>
      <c r="C60" s="6" t="s">
        <v>179</v>
      </c>
      <c r="D60" s="12" t="s">
        <v>82</v>
      </c>
      <c r="E60" s="12" t="s">
        <v>82</v>
      </c>
      <c r="F60" s="12" t="s">
        <v>82</v>
      </c>
      <c r="G60" s="12" t="s">
        <v>82</v>
      </c>
      <c r="H60" s="12" t="s">
        <v>82</v>
      </c>
      <c r="I60" s="12" t="s">
        <v>82</v>
      </c>
      <c r="J60" s="12" t="s">
        <v>82</v>
      </c>
      <c r="K60" s="12" t="s">
        <v>82</v>
      </c>
      <c r="L60" s="12" t="s">
        <v>82</v>
      </c>
      <c r="M60" s="12" t="s">
        <v>82</v>
      </c>
      <c r="N60" s="12" t="s">
        <v>82</v>
      </c>
      <c r="O60" s="12"/>
      <c r="P60" s="12"/>
      <c r="Q60" s="12"/>
      <c r="R60" s="12"/>
      <c r="S60" s="12"/>
      <c r="T60" s="12"/>
      <c r="U60" s="12"/>
      <c r="V60" s="12"/>
    </row>
    <row r="61" spans="1:22">
      <c r="A61" s="6" t="s">
        <v>80</v>
      </c>
      <c r="B61" s="6" t="s">
        <v>83</v>
      </c>
      <c r="C61" s="6" t="s">
        <v>180</v>
      </c>
      <c r="D61" s="12" t="s">
        <v>82</v>
      </c>
      <c r="E61" s="12" t="s">
        <v>82</v>
      </c>
      <c r="F61" s="12" t="s">
        <v>82</v>
      </c>
      <c r="G61" s="12" t="s">
        <v>82</v>
      </c>
      <c r="H61" s="12" t="s">
        <v>82</v>
      </c>
      <c r="I61" s="12" t="s">
        <v>82</v>
      </c>
      <c r="J61" s="12" t="s">
        <v>82</v>
      </c>
      <c r="K61" s="12" t="s">
        <v>82</v>
      </c>
      <c r="L61" s="12" t="s">
        <v>82</v>
      </c>
      <c r="M61" s="12" t="s">
        <v>82</v>
      </c>
      <c r="N61" s="12" t="s">
        <v>82</v>
      </c>
      <c r="O61" s="12"/>
      <c r="P61" s="12"/>
      <c r="Q61" s="12"/>
      <c r="R61" s="12"/>
      <c r="S61" s="12"/>
      <c r="T61" s="12"/>
      <c r="U61" s="12"/>
      <c r="V61" s="12"/>
    </row>
    <row r="62" spans="1:22">
      <c r="A62" s="6" t="s">
        <v>80</v>
      </c>
      <c r="B62" s="6" t="s">
        <v>83</v>
      </c>
      <c r="C62" s="6" t="s">
        <v>183</v>
      </c>
      <c r="D62" s="12" t="s">
        <v>82</v>
      </c>
      <c r="E62" s="12" t="s">
        <v>82</v>
      </c>
      <c r="F62" s="12" t="s">
        <v>82</v>
      </c>
      <c r="G62" s="12" t="s">
        <v>82</v>
      </c>
      <c r="H62" s="12" t="s">
        <v>82</v>
      </c>
      <c r="I62" s="12" t="s">
        <v>82</v>
      </c>
      <c r="J62" s="12" t="s">
        <v>82</v>
      </c>
      <c r="K62" s="12" t="s">
        <v>82</v>
      </c>
      <c r="L62" s="12" t="s">
        <v>82</v>
      </c>
      <c r="M62" s="12" t="s">
        <v>82</v>
      </c>
      <c r="N62" s="12" t="s">
        <v>82</v>
      </c>
      <c r="O62" s="12"/>
      <c r="P62" s="12"/>
      <c r="Q62" s="12"/>
      <c r="R62" s="12"/>
      <c r="S62" s="12"/>
      <c r="T62" s="12"/>
      <c r="U62" s="12"/>
      <c r="V62" s="12"/>
    </row>
    <row r="63" spans="1:22" ht="25.25" customHeight="1">
      <c r="A63" s="6" t="s">
        <v>80</v>
      </c>
      <c r="B63" s="6" t="s">
        <v>84</v>
      </c>
      <c r="C63" s="6" t="s">
        <v>182</v>
      </c>
      <c r="D63" s="6">
        <v>10</v>
      </c>
      <c r="E63" s="6">
        <v>9</v>
      </c>
      <c r="F63" s="6">
        <v>5</v>
      </c>
      <c r="G63" s="6">
        <v>5</v>
      </c>
      <c r="H63" s="6">
        <v>4</v>
      </c>
      <c r="I63" s="6">
        <v>6</v>
      </c>
      <c r="J63" s="6">
        <v>10</v>
      </c>
      <c r="K63" s="6">
        <v>14</v>
      </c>
      <c r="L63" s="6">
        <v>25</v>
      </c>
      <c r="M63" s="6">
        <v>23</v>
      </c>
      <c r="N63" s="6">
        <v>34</v>
      </c>
    </row>
    <row r="64" spans="1:22">
      <c r="A64" s="6" t="s">
        <v>80</v>
      </c>
      <c r="B64" s="6" t="s">
        <v>84</v>
      </c>
      <c r="C64" s="6" t="s">
        <v>179</v>
      </c>
      <c r="D64" s="6">
        <v>4</v>
      </c>
      <c r="E64" s="6">
        <v>1</v>
      </c>
      <c r="F64" s="6">
        <v>2</v>
      </c>
      <c r="G64" s="6">
        <v>3</v>
      </c>
      <c r="H64" s="6">
        <v>1</v>
      </c>
      <c r="I64" s="6">
        <v>4</v>
      </c>
      <c r="J64" s="6">
        <v>5</v>
      </c>
      <c r="K64" s="6">
        <v>4</v>
      </c>
      <c r="L64" s="6">
        <v>8</v>
      </c>
      <c r="M64" s="6">
        <v>10</v>
      </c>
      <c r="N64" s="6">
        <v>7</v>
      </c>
    </row>
    <row r="65" spans="1:18">
      <c r="A65" s="6" t="s">
        <v>80</v>
      </c>
      <c r="B65" s="6" t="s">
        <v>84</v>
      </c>
      <c r="C65" s="6" t="s">
        <v>180</v>
      </c>
      <c r="D65" s="6">
        <v>3</v>
      </c>
      <c r="E65" s="6">
        <v>2</v>
      </c>
      <c r="F65" s="6">
        <v>1</v>
      </c>
      <c r="G65" s="6">
        <v>1</v>
      </c>
      <c r="H65" s="6">
        <v>2</v>
      </c>
      <c r="I65" s="6">
        <v>2</v>
      </c>
      <c r="J65" s="6">
        <v>4</v>
      </c>
      <c r="K65" s="6">
        <v>9</v>
      </c>
      <c r="L65" s="6">
        <v>11</v>
      </c>
      <c r="M65" s="6">
        <v>5</v>
      </c>
      <c r="N65" s="6">
        <v>22</v>
      </c>
    </row>
    <row r="66" spans="1:18">
      <c r="A66" s="6" t="s">
        <v>80</v>
      </c>
      <c r="B66" s="6" t="s">
        <v>84</v>
      </c>
      <c r="C66" s="6" t="s">
        <v>183</v>
      </c>
      <c r="D66" s="6">
        <v>3</v>
      </c>
      <c r="E66" s="6">
        <v>6</v>
      </c>
      <c r="F66" s="6">
        <v>2</v>
      </c>
      <c r="G66" s="6">
        <v>1</v>
      </c>
      <c r="H66" s="6">
        <v>1</v>
      </c>
      <c r="I66" s="6">
        <v>0</v>
      </c>
      <c r="J66" s="6">
        <v>1</v>
      </c>
      <c r="K66" s="6">
        <v>1</v>
      </c>
      <c r="L66" s="6">
        <v>6</v>
      </c>
      <c r="M66" s="6">
        <v>8</v>
      </c>
      <c r="N66" s="6">
        <v>5</v>
      </c>
    </row>
    <row r="67" spans="1:18" ht="25.25" customHeight="1">
      <c r="A67" s="6" t="s">
        <v>80</v>
      </c>
      <c r="B67" s="6" t="s">
        <v>85</v>
      </c>
      <c r="C67" s="6" t="s">
        <v>182</v>
      </c>
      <c r="D67" s="6">
        <v>2</v>
      </c>
      <c r="E67" s="6">
        <v>0</v>
      </c>
      <c r="F67" s="6">
        <v>1</v>
      </c>
      <c r="G67" s="6">
        <v>0</v>
      </c>
      <c r="H67" s="6">
        <v>1</v>
      </c>
      <c r="I67" s="6">
        <v>2</v>
      </c>
      <c r="J67" s="6">
        <v>1</v>
      </c>
      <c r="K67" s="6">
        <v>1</v>
      </c>
      <c r="L67" s="6">
        <v>3</v>
      </c>
      <c r="M67" s="6">
        <v>2</v>
      </c>
      <c r="N67" s="6">
        <v>1</v>
      </c>
    </row>
    <row r="68" spans="1:18">
      <c r="A68" s="6" t="s">
        <v>80</v>
      </c>
      <c r="B68" s="6" t="s">
        <v>85</v>
      </c>
      <c r="C68" s="6" t="s">
        <v>179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1</v>
      </c>
      <c r="K68" s="6">
        <v>0</v>
      </c>
      <c r="L68" s="6">
        <v>1</v>
      </c>
      <c r="M68" s="6">
        <v>0</v>
      </c>
      <c r="N68" s="6">
        <v>1</v>
      </c>
    </row>
    <row r="69" spans="1:18">
      <c r="A69" s="6" t="s">
        <v>80</v>
      </c>
      <c r="B69" s="6" t="s">
        <v>85</v>
      </c>
      <c r="C69" s="6" t="s">
        <v>180</v>
      </c>
      <c r="D69" s="6">
        <v>1</v>
      </c>
      <c r="E69" s="6">
        <v>0</v>
      </c>
      <c r="F69" s="6">
        <v>0</v>
      </c>
      <c r="G69" s="6">
        <v>0</v>
      </c>
      <c r="H69" s="6">
        <v>0</v>
      </c>
      <c r="I69" s="6">
        <v>2</v>
      </c>
      <c r="J69" s="6">
        <v>0</v>
      </c>
      <c r="K69" s="6">
        <v>1</v>
      </c>
      <c r="L69" s="6">
        <v>1</v>
      </c>
      <c r="M69" s="6">
        <v>1</v>
      </c>
      <c r="N69" s="6">
        <v>0</v>
      </c>
    </row>
    <row r="70" spans="1:18">
      <c r="A70" s="6" t="s">
        <v>80</v>
      </c>
      <c r="B70" s="6" t="s">
        <v>85</v>
      </c>
      <c r="C70" s="6" t="s">
        <v>183</v>
      </c>
      <c r="D70" s="6">
        <v>1</v>
      </c>
      <c r="E70" s="6">
        <v>0</v>
      </c>
      <c r="F70" s="6">
        <v>1</v>
      </c>
      <c r="G70" s="6">
        <v>0</v>
      </c>
      <c r="H70" s="6">
        <v>1</v>
      </c>
      <c r="I70" s="6">
        <v>0</v>
      </c>
      <c r="J70" s="6">
        <v>0</v>
      </c>
      <c r="K70" s="6">
        <v>0</v>
      </c>
      <c r="L70" s="6">
        <v>1</v>
      </c>
      <c r="M70" s="6">
        <v>1</v>
      </c>
      <c r="N70" s="6">
        <v>0</v>
      </c>
    </row>
    <row r="71" spans="1:18" ht="25.25" customHeight="1">
      <c r="A71" s="6" t="s">
        <v>81</v>
      </c>
      <c r="B71" s="6" t="s">
        <v>75</v>
      </c>
      <c r="C71" s="6" t="s">
        <v>182</v>
      </c>
      <c r="D71" s="12" t="s">
        <v>82</v>
      </c>
      <c r="E71" s="12" t="s">
        <v>82</v>
      </c>
      <c r="F71" s="12" t="s">
        <v>82</v>
      </c>
      <c r="G71" s="12" t="s">
        <v>82</v>
      </c>
      <c r="H71" s="12" t="s">
        <v>82</v>
      </c>
      <c r="I71" s="12" t="s">
        <v>82</v>
      </c>
      <c r="J71" s="12" t="s">
        <v>82</v>
      </c>
      <c r="K71" s="6">
        <v>0</v>
      </c>
      <c r="L71" s="6">
        <v>1</v>
      </c>
      <c r="M71" s="6">
        <v>2</v>
      </c>
      <c r="N71" s="6">
        <v>5</v>
      </c>
      <c r="O71" s="12"/>
      <c r="P71" s="12"/>
      <c r="Q71" s="12"/>
      <c r="R71" s="12"/>
    </row>
    <row r="72" spans="1:18">
      <c r="A72" s="6" t="s">
        <v>81</v>
      </c>
      <c r="B72" s="6" t="s">
        <v>75</v>
      </c>
      <c r="C72" s="6" t="s">
        <v>179</v>
      </c>
      <c r="D72" s="12" t="s">
        <v>82</v>
      </c>
      <c r="E72" s="12" t="s">
        <v>82</v>
      </c>
      <c r="F72" s="12" t="s">
        <v>82</v>
      </c>
      <c r="G72" s="12" t="s">
        <v>82</v>
      </c>
      <c r="H72" s="12" t="s">
        <v>82</v>
      </c>
      <c r="I72" s="12" t="s">
        <v>82</v>
      </c>
      <c r="J72" s="12" t="s">
        <v>82</v>
      </c>
      <c r="K72" s="6">
        <v>0</v>
      </c>
      <c r="L72" s="6">
        <v>0</v>
      </c>
      <c r="M72" s="6">
        <v>1</v>
      </c>
      <c r="N72" s="6">
        <v>0</v>
      </c>
      <c r="O72" s="12"/>
      <c r="P72" s="12"/>
      <c r="Q72" s="12"/>
      <c r="R72" s="12"/>
    </row>
    <row r="73" spans="1:18">
      <c r="A73" s="6" t="s">
        <v>81</v>
      </c>
      <c r="B73" s="6" t="s">
        <v>75</v>
      </c>
      <c r="C73" s="6" t="s">
        <v>180</v>
      </c>
      <c r="D73" s="12" t="s">
        <v>82</v>
      </c>
      <c r="E73" s="12" t="s">
        <v>82</v>
      </c>
      <c r="F73" s="12" t="s">
        <v>82</v>
      </c>
      <c r="G73" s="12" t="s">
        <v>82</v>
      </c>
      <c r="H73" s="12" t="s">
        <v>82</v>
      </c>
      <c r="I73" s="12" t="s">
        <v>82</v>
      </c>
      <c r="J73" s="12" t="s">
        <v>82</v>
      </c>
      <c r="K73" s="6">
        <v>0</v>
      </c>
      <c r="L73" s="6">
        <v>1</v>
      </c>
      <c r="M73" s="6">
        <v>1</v>
      </c>
      <c r="N73" s="6">
        <v>4</v>
      </c>
      <c r="O73" s="12"/>
      <c r="P73" s="12"/>
      <c r="Q73" s="12"/>
      <c r="R73" s="12"/>
    </row>
    <row r="74" spans="1:18">
      <c r="A74" s="6" t="s">
        <v>81</v>
      </c>
      <c r="B74" s="6" t="s">
        <v>75</v>
      </c>
      <c r="C74" s="6" t="s">
        <v>183</v>
      </c>
      <c r="D74" s="12" t="s">
        <v>82</v>
      </c>
      <c r="E74" s="12" t="s">
        <v>82</v>
      </c>
      <c r="F74" s="12" t="s">
        <v>82</v>
      </c>
      <c r="G74" s="12" t="s">
        <v>82</v>
      </c>
      <c r="H74" s="12" t="s">
        <v>82</v>
      </c>
      <c r="I74" s="12" t="s">
        <v>82</v>
      </c>
      <c r="J74" s="12" t="s">
        <v>82</v>
      </c>
      <c r="K74" s="6">
        <v>0</v>
      </c>
      <c r="L74" s="6">
        <v>0</v>
      </c>
      <c r="M74" s="6">
        <v>0</v>
      </c>
      <c r="N74" s="6">
        <v>1</v>
      </c>
      <c r="O74" s="12"/>
      <c r="P74" s="12"/>
      <c r="Q74" s="12"/>
      <c r="R74" s="12"/>
    </row>
    <row r="75" spans="1:18" ht="25.25" customHeight="1">
      <c r="A75" s="6" t="s">
        <v>81</v>
      </c>
      <c r="B75" s="6" t="s">
        <v>83</v>
      </c>
      <c r="C75" s="6" t="s">
        <v>182</v>
      </c>
      <c r="D75" s="12" t="s">
        <v>82</v>
      </c>
      <c r="E75" s="12" t="s">
        <v>82</v>
      </c>
      <c r="F75" s="12" t="s">
        <v>82</v>
      </c>
      <c r="G75" s="12" t="s">
        <v>82</v>
      </c>
      <c r="H75" s="12" t="s">
        <v>82</v>
      </c>
      <c r="I75" s="12" t="s">
        <v>82</v>
      </c>
      <c r="J75" s="12" t="s">
        <v>82</v>
      </c>
      <c r="K75" s="6">
        <v>0</v>
      </c>
      <c r="L75" s="6">
        <v>0</v>
      </c>
      <c r="M75" s="6">
        <v>0</v>
      </c>
      <c r="N75" s="6">
        <v>2</v>
      </c>
      <c r="O75" s="12"/>
      <c r="P75" s="12"/>
      <c r="Q75" s="12"/>
      <c r="R75" s="12"/>
    </row>
    <row r="76" spans="1:18">
      <c r="A76" s="6" t="s">
        <v>81</v>
      </c>
      <c r="B76" s="6" t="s">
        <v>83</v>
      </c>
      <c r="C76" s="6" t="s">
        <v>179</v>
      </c>
      <c r="D76" s="12" t="s">
        <v>82</v>
      </c>
      <c r="E76" s="12" t="s">
        <v>82</v>
      </c>
      <c r="F76" s="12" t="s">
        <v>82</v>
      </c>
      <c r="G76" s="12" t="s">
        <v>82</v>
      </c>
      <c r="H76" s="12" t="s">
        <v>82</v>
      </c>
      <c r="I76" s="12" t="s">
        <v>82</v>
      </c>
      <c r="J76" s="12" t="s">
        <v>82</v>
      </c>
      <c r="K76" s="6">
        <v>0</v>
      </c>
      <c r="L76" s="6">
        <v>0</v>
      </c>
      <c r="M76" s="6">
        <v>0</v>
      </c>
      <c r="N76" s="6">
        <v>0</v>
      </c>
      <c r="O76" s="12"/>
      <c r="P76" s="12"/>
      <c r="Q76" s="12"/>
      <c r="R76" s="12"/>
    </row>
    <row r="77" spans="1:18">
      <c r="A77" s="6" t="s">
        <v>81</v>
      </c>
      <c r="B77" s="6" t="s">
        <v>83</v>
      </c>
      <c r="C77" s="6" t="s">
        <v>180</v>
      </c>
      <c r="D77" s="12" t="s">
        <v>82</v>
      </c>
      <c r="E77" s="12" t="s">
        <v>82</v>
      </c>
      <c r="F77" s="12" t="s">
        <v>82</v>
      </c>
      <c r="G77" s="12" t="s">
        <v>82</v>
      </c>
      <c r="H77" s="12" t="s">
        <v>82</v>
      </c>
      <c r="I77" s="12" t="s">
        <v>82</v>
      </c>
      <c r="J77" s="12" t="s">
        <v>82</v>
      </c>
      <c r="K77" s="6">
        <v>0</v>
      </c>
      <c r="L77" s="6">
        <v>0</v>
      </c>
      <c r="M77" s="6">
        <v>0</v>
      </c>
      <c r="N77" s="6">
        <v>1</v>
      </c>
      <c r="O77" s="12"/>
      <c r="P77" s="12"/>
      <c r="Q77" s="12"/>
      <c r="R77" s="12"/>
    </row>
    <row r="78" spans="1:18">
      <c r="A78" s="6" t="s">
        <v>81</v>
      </c>
      <c r="B78" s="6" t="s">
        <v>83</v>
      </c>
      <c r="C78" s="6" t="s">
        <v>183</v>
      </c>
      <c r="D78" s="12" t="s">
        <v>82</v>
      </c>
      <c r="E78" s="12" t="s">
        <v>82</v>
      </c>
      <c r="F78" s="12" t="s">
        <v>82</v>
      </c>
      <c r="G78" s="12" t="s">
        <v>82</v>
      </c>
      <c r="H78" s="12" t="s">
        <v>82</v>
      </c>
      <c r="I78" s="12" t="s">
        <v>82</v>
      </c>
      <c r="J78" s="12" t="s">
        <v>82</v>
      </c>
      <c r="K78" s="6">
        <v>0</v>
      </c>
      <c r="L78" s="6">
        <v>0</v>
      </c>
      <c r="M78" s="6">
        <v>0</v>
      </c>
      <c r="N78" s="6">
        <v>1</v>
      </c>
      <c r="O78" s="12"/>
      <c r="P78" s="12"/>
      <c r="Q78" s="12"/>
      <c r="R78" s="12"/>
    </row>
    <row r="79" spans="1:18" ht="25.25" customHeight="1">
      <c r="A79" s="6" t="s">
        <v>81</v>
      </c>
      <c r="B79" s="6" t="s">
        <v>84</v>
      </c>
      <c r="C79" s="6" t="s">
        <v>182</v>
      </c>
      <c r="D79" s="12" t="s">
        <v>82</v>
      </c>
      <c r="E79" s="12" t="s">
        <v>82</v>
      </c>
      <c r="F79" s="12" t="s">
        <v>82</v>
      </c>
      <c r="G79" s="12" t="s">
        <v>82</v>
      </c>
      <c r="H79" s="12" t="s">
        <v>82</v>
      </c>
      <c r="I79" s="12" t="s">
        <v>82</v>
      </c>
      <c r="J79" s="12" t="s">
        <v>82</v>
      </c>
      <c r="K79" s="6">
        <v>0</v>
      </c>
      <c r="L79" s="6">
        <v>0</v>
      </c>
      <c r="M79" s="6">
        <v>0</v>
      </c>
      <c r="N79" s="6">
        <v>0</v>
      </c>
      <c r="O79" s="12"/>
      <c r="P79" s="12"/>
      <c r="Q79" s="12"/>
      <c r="R79" s="12"/>
    </row>
    <row r="80" spans="1:18">
      <c r="A80" s="6" t="s">
        <v>81</v>
      </c>
      <c r="B80" s="6" t="s">
        <v>84</v>
      </c>
      <c r="C80" s="6" t="s">
        <v>179</v>
      </c>
      <c r="D80" s="12" t="s">
        <v>82</v>
      </c>
      <c r="E80" s="12" t="s">
        <v>82</v>
      </c>
      <c r="F80" s="12" t="s">
        <v>82</v>
      </c>
      <c r="G80" s="12" t="s">
        <v>82</v>
      </c>
      <c r="H80" s="12" t="s">
        <v>82</v>
      </c>
      <c r="I80" s="12" t="s">
        <v>82</v>
      </c>
      <c r="J80" s="12" t="s">
        <v>82</v>
      </c>
      <c r="K80" s="6">
        <v>0</v>
      </c>
      <c r="L80" s="6">
        <v>0</v>
      </c>
      <c r="M80" s="6">
        <v>0</v>
      </c>
      <c r="N80" s="6">
        <v>0</v>
      </c>
      <c r="O80" s="12"/>
      <c r="P80" s="12"/>
      <c r="Q80" s="12"/>
      <c r="R80" s="12"/>
    </row>
    <row r="81" spans="1:18">
      <c r="A81" s="6" t="s">
        <v>81</v>
      </c>
      <c r="B81" s="6" t="s">
        <v>84</v>
      </c>
      <c r="C81" s="6" t="s">
        <v>180</v>
      </c>
      <c r="D81" s="12" t="s">
        <v>82</v>
      </c>
      <c r="E81" s="12" t="s">
        <v>82</v>
      </c>
      <c r="F81" s="12" t="s">
        <v>82</v>
      </c>
      <c r="G81" s="12" t="s">
        <v>82</v>
      </c>
      <c r="H81" s="12" t="s">
        <v>82</v>
      </c>
      <c r="I81" s="12" t="s">
        <v>82</v>
      </c>
      <c r="J81" s="12" t="s">
        <v>82</v>
      </c>
      <c r="K81" s="6">
        <v>0</v>
      </c>
      <c r="L81" s="6">
        <v>0</v>
      </c>
      <c r="M81" s="6">
        <v>0</v>
      </c>
      <c r="N81" s="6">
        <v>0</v>
      </c>
      <c r="O81" s="12"/>
      <c r="P81" s="12"/>
      <c r="Q81" s="12"/>
      <c r="R81" s="12"/>
    </row>
    <row r="82" spans="1:18">
      <c r="A82" s="6" t="s">
        <v>81</v>
      </c>
      <c r="B82" s="6" t="s">
        <v>84</v>
      </c>
      <c r="C82" s="6" t="s">
        <v>183</v>
      </c>
      <c r="D82" s="12" t="s">
        <v>82</v>
      </c>
      <c r="E82" s="12" t="s">
        <v>82</v>
      </c>
      <c r="F82" s="12" t="s">
        <v>82</v>
      </c>
      <c r="G82" s="12" t="s">
        <v>82</v>
      </c>
      <c r="H82" s="12" t="s">
        <v>82</v>
      </c>
      <c r="I82" s="12" t="s">
        <v>82</v>
      </c>
      <c r="J82" s="12" t="s">
        <v>82</v>
      </c>
      <c r="K82" s="6">
        <v>0</v>
      </c>
      <c r="L82" s="6">
        <v>0</v>
      </c>
      <c r="M82" s="6">
        <v>0</v>
      </c>
      <c r="N82" s="6">
        <v>0</v>
      </c>
      <c r="O82" s="12"/>
      <c r="P82" s="12"/>
      <c r="Q82" s="12"/>
      <c r="R82" s="12"/>
    </row>
    <row r="83" spans="1:18" ht="25.25" customHeight="1">
      <c r="A83" s="6" t="s">
        <v>81</v>
      </c>
      <c r="B83" s="6" t="s">
        <v>85</v>
      </c>
      <c r="C83" s="6" t="s">
        <v>182</v>
      </c>
      <c r="D83" s="12" t="s">
        <v>82</v>
      </c>
      <c r="E83" s="12" t="s">
        <v>82</v>
      </c>
      <c r="F83" s="12" t="s">
        <v>82</v>
      </c>
      <c r="G83" s="12" t="s">
        <v>82</v>
      </c>
      <c r="H83" s="12" t="s">
        <v>82</v>
      </c>
      <c r="I83" s="12" t="s">
        <v>82</v>
      </c>
      <c r="J83" s="12" t="s">
        <v>82</v>
      </c>
      <c r="K83" s="6">
        <v>0</v>
      </c>
      <c r="L83" s="6">
        <v>1</v>
      </c>
      <c r="M83" s="6">
        <v>2</v>
      </c>
      <c r="N83" s="6">
        <v>3</v>
      </c>
      <c r="O83" s="12"/>
      <c r="P83" s="12"/>
      <c r="Q83" s="12"/>
      <c r="R83" s="12"/>
    </row>
    <row r="84" spans="1:18">
      <c r="A84" s="6" t="s">
        <v>81</v>
      </c>
      <c r="B84" s="6" t="s">
        <v>85</v>
      </c>
      <c r="C84" s="6" t="s">
        <v>179</v>
      </c>
      <c r="D84" s="12" t="s">
        <v>82</v>
      </c>
      <c r="E84" s="12" t="s">
        <v>82</v>
      </c>
      <c r="F84" s="12" t="s">
        <v>82</v>
      </c>
      <c r="G84" s="12" t="s">
        <v>82</v>
      </c>
      <c r="H84" s="12" t="s">
        <v>82</v>
      </c>
      <c r="I84" s="12" t="s">
        <v>82</v>
      </c>
      <c r="J84" s="12" t="s">
        <v>82</v>
      </c>
      <c r="K84" s="6">
        <v>0</v>
      </c>
      <c r="L84" s="6">
        <v>0</v>
      </c>
      <c r="M84" s="6">
        <v>1</v>
      </c>
      <c r="N84" s="6">
        <v>0</v>
      </c>
      <c r="O84" s="12"/>
      <c r="P84" s="12"/>
      <c r="Q84" s="12"/>
      <c r="R84" s="12"/>
    </row>
    <row r="85" spans="1:18">
      <c r="A85" s="6" t="s">
        <v>81</v>
      </c>
      <c r="B85" s="6" t="s">
        <v>85</v>
      </c>
      <c r="C85" s="6" t="s">
        <v>180</v>
      </c>
      <c r="D85" s="12" t="s">
        <v>82</v>
      </c>
      <c r="E85" s="12" t="s">
        <v>82</v>
      </c>
      <c r="F85" s="12" t="s">
        <v>82</v>
      </c>
      <c r="G85" s="12" t="s">
        <v>82</v>
      </c>
      <c r="H85" s="12" t="s">
        <v>82</v>
      </c>
      <c r="I85" s="12" t="s">
        <v>82</v>
      </c>
      <c r="J85" s="12" t="s">
        <v>82</v>
      </c>
      <c r="K85" s="6">
        <v>0</v>
      </c>
      <c r="L85" s="6">
        <v>1</v>
      </c>
      <c r="M85" s="6">
        <v>1</v>
      </c>
      <c r="N85" s="6">
        <v>3</v>
      </c>
      <c r="O85" s="12"/>
      <c r="P85" s="12"/>
      <c r="Q85" s="12"/>
      <c r="R85" s="12"/>
    </row>
    <row r="86" spans="1:18">
      <c r="A86" s="6" t="s">
        <v>81</v>
      </c>
      <c r="B86" s="6" t="s">
        <v>85</v>
      </c>
      <c r="C86" s="6" t="s">
        <v>183</v>
      </c>
      <c r="D86" s="12" t="s">
        <v>82</v>
      </c>
      <c r="E86" s="12" t="s">
        <v>82</v>
      </c>
      <c r="F86" s="12" t="s">
        <v>82</v>
      </c>
      <c r="G86" s="12" t="s">
        <v>82</v>
      </c>
      <c r="H86" s="12" t="s">
        <v>82</v>
      </c>
      <c r="I86" s="12" t="s">
        <v>82</v>
      </c>
      <c r="J86" s="12" t="s">
        <v>82</v>
      </c>
      <c r="K86" s="6">
        <v>0</v>
      </c>
      <c r="L86" s="6">
        <v>0</v>
      </c>
      <c r="M86" s="6">
        <v>0</v>
      </c>
      <c r="N86" s="6">
        <v>0</v>
      </c>
      <c r="O86" s="12"/>
      <c r="P86" s="12"/>
      <c r="Q86" s="12"/>
      <c r="R86" s="12"/>
    </row>
    <row r="87" spans="1:18">
      <c r="K87" s="111"/>
    </row>
    <row r="91" spans="1:18">
      <c r="K91" s="111"/>
    </row>
  </sheetData>
  <phoneticPr fontId="29" type="noConversion"/>
  <pageMargins left="0.74803149606299213" right="0.74803149606299213" top="0.98425196850393704" bottom="0.98425196850393704" header="0.51181102362204722" footer="0.51181102362204722"/>
  <pageSetup paperSize="9" scale="73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C96038954C045A1DD2499C6060480" ma:contentTypeVersion="3" ma:contentTypeDescription="Create a new document." ma:contentTypeScope="" ma:versionID="061d8a64e4d6e5f67b2ba2f61aed7f4c">
  <xsd:schema xmlns:xsd="http://www.w3.org/2001/XMLSchema" xmlns:xs="http://www.w3.org/2001/XMLSchema" xmlns:p="http://schemas.microsoft.com/office/2006/metadata/properties" xmlns:ns2="f37e104b-29e4-4a2d-bad9-2f9ca73f21c6" targetNamespace="http://schemas.microsoft.com/office/2006/metadata/properties" ma:root="true" ma:fieldsID="12ba4764c03cebe55e042a87e0ae3395" ns2:_="">
    <xsd:import namespace="f37e104b-29e4-4a2d-bad9-2f9ca73f21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e104b-29e4-4a2d-bad9-2f9ca73f21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3D9C16-81CD-4D66-B590-AEFBD4183A22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37e104b-29e4-4a2d-bad9-2f9ca73f21c6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95ABB1E-8A36-4B27-949B-79B4579573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A88410-2338-4C73-93D2-B4676BE165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7e104b-29e4-4a2d-bad9-2f9ca73f21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12</vt:i4>
      </vt:variant>
    </vt:vector>
  </HeadingPairs>
  <TitlesOfParts>
    <vt:vector size="29" baseType="lpstr">
      <vt:lpstr>Cover</vt:lpstr>
      <vt:lpstr>Contents</vt:lpstr>
      <vt:lpstr>Notes</vt:lpstr>
      <vt:lpstr>Table 1</vt:lpstr>
      <vt:lpstr>Table 2</vt:lpstr>
      <vt:lpstr>Table 3</vt:lpstr>
      <vt:lpstr>Table 4</vt:lpstr>
      <vt:lpstr>Table 5a</vt:lpstr>
      <vt:lpstr>Table 5b</vt:lpstr>
      <vt:lpstr>Table 6</vt:lpstr>
      <vt:lpstr>Table 7a</vt:lpstr>
      <vt:lpstr>Table 7b</vt:lpstr>
      <vt:lpstr>Table 7c</vt:lpstr>
      <vt:lpstr>Table 7d</vt:lpstr>
      <vt:lpstr>Table 8</vt:lpstr>
      <vt:lpstr>Table 9a</vt:lpstr>
      <vt:lpstr>Table 9b</vt:lpstr>
      <vt:lpstr>'Table 3'!Print_Area</vt:lpstr>
      <vt:lpstr>'Table 4'!Print_Area</vt:lpstr>
      <vt:lpstr>'Table 5a'!Print_Area</vt:lpstr>
      <vt:lpstr>'Table 5b'!Print_Area</vt:lpstr>
      <vt:lpstr>'Table 6'!Print_Area</vt:lpstr>
      <vt:lpstr>'Table 7a'!Print_Area</vt:lpstr>
      <vt:lpstr>'Table 7b'!Print_Area</vt:lpstr>
      <vt:lpstr>'Table 7c'!Print_Area</vt:lpstr>
      <vt:lpstr>'Table 7d'!Print_Area</vt:lpstr>
      <vt:lpstr>'Table 8'!Print_Area</vt:lpstr>
      <vt:lpstr>'Table 9a'!Print_Area</vt:lpstr>
      <vt:lpstr>'Table 9b'!Print_Area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Hall, Philip (NOMS)</dc:creator>
  <cp:keywords/>
  <dc:description/>
  <cp:lastModifiedBy>Nyame, Eric</cp:lastModifiedBy>
  <cp:revision/>
  <dcterms:created xsi:type="dcterms:W3CDTF">2014-09-02T13:03:52Z</dcterms:created>
  <dcterms:modified xsi:type="dcterms:W3CDTF">2026-10-28T13:23:07Z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0x0101007C8C96038954C045A1DD2499C6060480</vt:lpwstr>
  </property>
  <property fmtid="{D5CDD505-2E9C-101B-9397-08002B2CF9AE}" pid="3" name="MSIP_Label_e75f3d21-7675-47a1-a7bf-8316b405c573_Enabled">
    <vt:lpwstr>true</vt:lpwstr>
  </property>
  <property fmtid="{D5CDD505-2E9C-101B-9397-08002B2CF9AE}" pid="4" name="MSIP_Label_e75f3d21-7675-47a1-a7bf-8316b405c573_SetDate">
    <vt:lpwstr>2026-10-02T15:13:51Z</vt:lpwstr>
  </property>
  <property fmtid="{D5CDD505-2E9C-101B-9397-08002B2CF9AE}" pid="5" name="MSIP_Label_e75f3d21-7675-47a1-a7bf-8316b405c573_Method">
    <vt:lpwstr>Privileged</vt:lpwstr>
  </property>
  <property fmtid="{D5CDD505-2E9C-101B-9397-08002B2CF9AE}" pid="6" name="MSIP_Label_e75f3d21-7675-47a1-a7bf-8316b405c573_Name">
    <vt:lpwstr>NO CLASSIFICATION</vt:lpwstr>
  </property>
  <property fmtid="{D5CDD505-2E9C-101B-9397-08002B2CF9AE}" pid="7" name="MSIP_Label_e75f3d21-7675-47a1-a7bf-8316b405c573_SiteId">
    <vt:lpwstr>c6874728-71e6-41fe-a9e1-2e8c36776ad8</vt:lpwstr>
  </property>
  <property fmtid="{D5CDD505-2E9C-101B-9397-08002B2CF9AE}" pid="8" name="MSIP_Label_e75f3d21-7675-47a1-a7bf-8316b405c573_ActionId">
    <vt:lpwstr>bf9b07da-3322-45d8-988e-a02357d45fc1</vt:lpwstr>
  </property>
  <property fmtid="{D5CDD505-2E9C-101B-9397-08002B2CF9AE}" pid="9" name="MSIP_Label_e75f3d21-7675-47a1-a7bf-8316b405c573_ContentBits">
    <vt:lpwstr>0</vt:lpwstr>
  </property>
  <property fmtid="{D5CDD505-2E9C-101B-9397-08002B2CF9AE}" pid="10" name="MSIP_Label_e75f3d21-7675-47a1-a7bf-8316b405c573_Tag">
    <vt:lpwstr>10, 0, 1, 1</vt:lpwstr>
  </property>
</Properties>
</file>